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2810" windowHeight="9405"/>
  </bookViews>
  <sheets>
    <sheet name="List of tables" sheetId="4" r:id="rId1"/>
    <sheet name="T49" sheetId="1" r:id="rId2"/>
    <sheet name="T50" sheetId="2" r:id="rId3"/>
    <sheet name="T51" sheetId="3" r:id="rId4"/>
    <sheet name="T52" sheetId="5" r:id="rId5"/>
    <sheet name="T53" sheetId="6" r:id="rId6"/>
    <sheet name="T54" sheetId="7" r:id="rId7"/>
    <sheet name="T55" sheetId="8" r:id="rId8"/>
    <sheet name="T56" sheetId="9" r:id="rId9"/>
    <sheet name="T57" sheetId="10" r:id="rId10"/>
    <sheet name="T58" sheetId="11" r:id="rId11"/>
    <sheet name="T59" sheetId="12" r:id="rId12"/>
    <sheet name="T60" sheetId="13" r:id="rId13"/>
    <sheet name="T61" sheetId="14" r:id="rId14"/>
    <sheet name="T62" sheetId="15" r:id="rId15"/>
    <sheet name="T63" sheetId="16" r:id="rId16"/>
    <sheet name="T64" sheetId="17" r:id="rId17"/>
    <sheet name="T65" sheetId="18" r:id="rId18"/>
    <sheet name="T66" sheetId="19" r:id="rId19"/>
    <sheet name="T67" sheetId="20" r:id="rId20"/>
    <sheet name="T68" sheetId="21" r:id="rId21"/>
    <sheet name="T69" sheetId="22" r:id="rId22"/>
    <sheet name="T70" sheetId="23" r:id="rId23"/>
    <sheet name="T71" sheetId="24" r:id="rId24"/>
    <sheet name="T72" sheetId="25" r:id="rId25"/>
    <sheet name="T73" sheetId="26" r:id="rId26"/>
    <sheet name="T74" sheetId="27" r:id="rId27"/>
    <sheet name="International classification" sheetId="28" r:id="rId28"/>
  </sheets>
  <definedNames>
    <definedName name="_xlnm.Print_Titles" localSheetId="8">'T56'!$1:$5</definedName>
  </definedNames>
  <calcPr calcId="125725"/>
</workbook>
</file>

<file path=xl/calcChain.xml><?xml version="1.0" encoding="utf-8"?>
<calcChain xmlns="http://schemas.openxmlformats.org/spreadsheetml/2006/main">
  <c r="H18" i="26"/>
  <c r="H22" i="22"/>
  <c r="I25" i="7" l="1"/>
  <c r="L19" i="13"/>
  <c r="J19" i="8"/>
  <c r="K19"/>
  <c r="L19"/>
  <c r="M19"/>
  <c r="C20" i="13"/>
  <c r="D20"/>
  <c r="G20"/>
  <c r="H20"/>
  <c r="I20"/>
  <c r="J20"/>
  <c r="K20"/>
  <c r="L20"/>
  <c r="B20"/>
  <c r="C16"/>
  <c r="D16"/>
  <c r="E16"/>
  <c r="F16"/>
  <c r="G16"/>
  <c r="H16"/>
  <c r="I16"/>
  <c r="J16"/>
  <c r="K16"/>
  <c r="B16"/>
  <c r="C15"/>
  <c r="D15"/>
  <c r="E15"/>
  <c r="F15"/>
  <c r="G15"/>
  <c r="H15"/>
  <c r="I15"/>
  <c r="J15"/>
  <c r="K15"/>
  <c r="L15"/>
  <c r="M15"/>
  <c r="B15"/>
  <c r="C14"/>
  <c r="D14"/>
  <c r="E14"/>
  <c r="F14"/>
  <c r="G14"/>
  <c r="H14"/>
  <c r="I14"/>
  <c r="J14"/>
  <c r="K14"/>
  <c r="L14"/>
  <c r="M14"/>
  <c r="B14"/>
  <c r="C13"/>
  <c r="D13"/>
  <c r="E13"/>
  <c r="F13"/>
  <c r="G13"/>
  <c r="H13"/>
  <c r="I13"/>
  <c r="J13"/>
  <c r="K13"/>
  <c r="L13"/>
  <c r="M13"/>
  <c r="B13"/>
  <c r="C9"/>
  <c r="D9"/>
  <c r="E9"/>
  <c r="F9"/>
  <c r="G9"/>
  <c r="H9"/>
  <c r="I9"/>
  <c r="J9"/>
  <c r="K9"/>
  <c r="L9"/>
  <c r="M9"/>
  <c r="B9"/>
  <c r="E7"/>
  <c r="F7"/>
  <c r="G7"/>
  <c r="H7"/>
  <c r="I7"/>
  <c r="J7"/>
  <c r="K7"/>
  <c r="L7"/>
  <c r="D7"/>
  <c r="C6"/>
  <c r="D6"/>
  <c r="E6"/>
  <c r="F6"/>
  <c r="G6"/>
  <c r="H6"/>
  <c r="I6"/>
  <c r="J6"/>
  <c r="K6"/>
  <c r="L6"/>
  <c r="M6"/>
  <c r="B6"/>
  <c r="C5"/>
  <c r="D5"/>
  <c r="E5"/>
  <c r="F5"/>
  <c r="G5"/>
  <c r="H5"/>
  <c r="I5"/>
  <c r="J5"/>
  <c r="K5"/>
  <c r="B5"/>
  <c r="C21" i="8"/>
  <c r="D21"/>
  <c r="E21"/>
  <c r="F21"/>
  <c r="G21"/>
  <c r="H21"/>
  <c r="I21"/>
  <c r="J21"/>
  <c r="K21"/>
  <c r="L21"/>
  <c r="M21"/>
  <c r="B21"/>
  <c r="C20"/>
  <c r="D20"/>
  <c r="E20"/>
  <c r="F20"/>
  <c r="G20"/>
  <c r="H20"/>
  <c r="I20"/>
  <c r="J20"/>
  <c r="K20"/>
  <c r="L20"/>
  <c r="M20"/>
  <c r="B20"/>
  <c r="C18"/>
  <c r="D18"/>
  <c r="E18"/>
  <c r="F18"/>
  <c r="G18"/>
  <c r="H18"/>
  <c r="I18"/>
  <c r="J18"/>
  <c r="K18"/>
  <c r="L18"/>
  <c r="B18"/>
  <c r="J17"/>
  <c r="K17"/>
  <c r="I17"/>
  <c r="C16"/>
  <c r="D16"/>
  <c r="E16"/>
  <c r="F16"/>
  <c r="G16"/>
  <c r="H16"/>
  <c r="I16"/>
  <c r="J16"/>
  <c r="K16"/>
  <c r="L16"/>
  <c r="M16"/>
  <c r="N16"/>
  <c r="B16"/>
  <c r="C15"/>
  <c r="D15"/>
  <c r="E15"/>
  <c r="F15"/>
  <c r="G15"/>
  <c r="H15"/>
  <c r="I15"/>
  <c r="J15"/>
  <c r="K15"/>
  <c r="L15"/>
  <c r="M15"/>
  <c r="B15"/>
  <c r="C14"/>
  <c r="D14"/>
  <c r="E14"/>
  <c r="F14"/>
  <c r="G14"/>
  <c r="H14"/>
  <c r="I14"/>
  <c r="J14"/>
  <c r="K14"/>
  <c r="L14"/>
  <c r="M14"/>
  <c r="B14"/>
  <c r="H13"/>
  <c r="I13"/>
  <c r="J13"/>
  <c r="K13"/>
  <c r="L13"/>
  <c r="M13"/>
  <c r="G11"/>
  <c r="H11"/>
  <c r="I11"/>
  <c r="J11"/>
  <c r="F11"/>
  <c r="C10"/>
  <c r="D10"/>
  <c r="E10"/>
  <c r="F10"/>
  <c r="G10"/>
  <c r="H10"/>
  <c r="I10"/>
  <c r="J10"/>
  <c r="K10"/>
  <c r="L10"/>
  <c r="M10"/>
  <c r="N10"/>
  <c r="B10"/>
  <c r="M9"/>
  <c r="C9"/>
  <c r="D9"/>
  <c r="E9"/>
  <c r="F9"/>
  <c r="G9"/>
  <c r="H9"/>
  <c r="I9"/>
  <c r="J9"/>
  <c r="K9"/>
  <c r="L9"/>
  <c r="B9"/>
  <c r="C8"/>
  <c r="D8"/>
  <c r="E8"/>
  <c r="F8"/>
  <c r="G8"/>
  <c r="H8"/>
  <c r="I8"/>
  <c r="J8"/>
  <c r="K8"/>
  <c r="L8"/>
  <c r="M8"/>
  <c r="N8"/>
  <c r="B8"/>
  <c r="L7"/>
  <c r="C7"/>
  <c r="D7"/>
  <c r="E7"/>
  <c r="F7"/>
  <c r="G7"/>
  <c r="H7"/>
  <c r="I7"/>
  <c r="J7"/>
  <c r="K7"/>
  <c r="B7"/>
  <c r="C6"/>
  <c r="D6"/>
  <c r="E6"/>
  <c r="F6"/>
  <c r="G6"/>
  <c r="H6"/>
  <c r="I6"/>
  <c r="J6"/>
  <c r="K6"/>
  <c r="L6"/>
  <c r="M6"/>
  <c r="B6"/>
  <c r="C5"/>
  <c r="D5"/>
  <c r="E5"/>
  <c r="F5"/>
  <c r="G5"/>
  <c r="H5"/>
  <c r="I5"/>
  <c r="J5"/>
  <c r="K5"/>
  <c r="B5"/>
  <c r="K17" i="5"/>
  <c r="J17"/>
  <c r="I17"/>
  <c r="K5" i="16" l="1"/>
  <c r="J5"/>
  <c r="N22" i="5"/>
  <c r="N22" i="6"/>
  <c r="N22" i="7"/>
  <c r="H10" i="23"/>
  <c r="H11"/>
  <c r="H12"/>
  <c r="H13"/>
  <c r="H14"/>
  <c r="H15"/>
  <c r="H16"/>
  <c r="H17"/>
  <c r="H30"/>
  <c r="H19"/>
  <c r="H20"/>
  <c r="H21"/>
  <c r="H22"/>
  <c r="H23"/>
  <c r="I30"/>
  <c r="J30"/>
  <c r="H28"/>
  <c r="H9"/>
  <c r="H8"/>
  <c r="M13" i="14" l="1"/>
  <c r="M13" i="15"/>
  <c r="M13" i="16"/>
  <c r="H30" i="24" l="1"/>
  <c r="H27" i="22"/>
  <c r="H25"/>
  <c r="H24"/>
  <c r="H23"/>
  <c r="H21"/>
  <c r="H20"/>
  <c r="H19"/>
  <c r="H18"/>
  <c r="H17"/>
  <c r="H16"/>
  <c r="H13"/>
  <c r="H12"/>
  <c r="H11"/>
  <c r="H10"/>
  <c r="H9"/>
  <c r="H8"/>
  <c r="J30"/>
  <c r="I30"/>
  <c r="I30" i="26"/>
  <c r="J30"/>
  <c r="H28"/>
  <c r="H23"/>
  <c r="H22"/>
  <c r="H21"/>
  <c r="H19"/>
  <c r="H30"/>
  <c r="H17"/>
  <c r="H16"/>
  <c r="H15"/>
  <c r="H14"/>
  <c r="H13"/>
  <c r="H11"/>
  <c r="H10"/>
  <c r="H9"/>
  <c r="H8"/>
  <c r="N8" i="18"/>
  <c r="L22" i="7"/>
  <c r="M22"/>
  <c r="L22" i="6"/>
  <c r="M22"/>
  <c r="L22" i="5"/>
  <c r="M22"/>
  <c r="J46" i="9"/>
  <c r="I46"/>
  <c r="H46"/>
  <c r="G46"/>
  <c r="F46"/>
  <c r="E46"/>
  <c r="D46"/>
  <c r="L6" i="17"/>
  <c r="H30" i="22" l="1"/>
  <c r="K22" i="7"/>
  <c r="J22"/>
  <c r="I22"/>
  <c r="H22"/>
  <c r="G22"/>
  <c r="F22"/>
  <c r="E22"/>
  <c r="D22"/>
  <c r="C22"/>
  <c r="B22"/>
  <c r="K22" i="6"/>
  <c r="J22"/>
  <c r="I22"/>
  <c r="H22"/>
  <c r="G22"/>
  <c r="F22"/>
  <c r="E22"/>
  <c r="D22"/>
  <c r="C22"/>
  <c r="B22"/>
  <c r="K22" i="5"/>
  <c r="J22"/>
  <c r="I22"/>
  <c r="H22"/>
  <c r="G22"/>
  <c r="F22"/>
  <c r="E22"/>
  <c r="D22"/>
  <c r="C22"/>
  <c r="B22"/>
</calcChain>
</file>

<file path=xl/comments1.xml><?xml version="1.0" encoding="utf-8"?>
<comments xmlns="http://schemas.openxmlformats.org/spreadsheetml/2006/main">
  <authors>
    <author>test</author>
  </authors>
  <commentList>
    <comment ref="I14" authorId="0">
      <text>
        <r>
          <rPr>
            <b/>
            <sz val="8"/>
            <color indexed="81"/>
            <rFont val="Tahoma"/>
            <family val="2"/>
          </rPr>
          <t>test:</t>
        </r>
        <r>
          <rPr>
            <sz val="8"/>
            <color indexed="81"/>
            <rFont val="Tahoma"/>
            <family val="2"/>
          </rPr>
          <t xml:space="preserve">
it was 9887</t>
        </r>
      </text>
    </comment>
  </commentList>
</comments>
</file>

<file path=xl/sharedStrings.xml><?xml version="1.0" encoding="utf-8"?>
<sst xmlns="http://schemas.openxmlformats.org/spreadsheetml/2006/main" count="3672" uniqueCount="238">
  <si>
    <t>Country</t>
  </si>
  <si>
    <t>العمر المتوقع عند الولادة للذكور (بالسنوات)</t>
  </si>
  <si>
    <t>البلد</t>
  </si>
  <si>
    <t>Life expectancy at birth for males (years)</t>
  </si>
  <si>
    <t>Bahrain</t>
  </si>
  <si>
    <t>…</t>
  </si>
  <si>
    <t>البحرين</t>
  </si>
  <si>
    <t>Egypt</t>
  </si>
  <si>
    <t>مصر</t>
  </si>
  <si>
    <t>Iraq</t>
  </si>
  <si>
    <t>العراق</t>
  </si>
  <si>
    <t>Jordan</t>
  </si>
  <si>
    <t>الأردن</t>
  </si>
  <si>
    <t>Kuwait</t>
  </si>
  <si>
    <t>الكويت</t>
  </si>
  <si>
    <t>Lebanon</t>
  </si>
  <si>
    <t>لبنان</t>
  </si>
  <si>
    <t>Oman</t>
  </si>
  <si>
    <t>عمان</t>
  </si>
  <si>
    <t>Palestine</t>
  </si>
  <si>
    <t>فلسطين</t>
  </si>
  <si>
    <t>Qatar</t>
  </si>
  <si>
    <t>قطر</t>
  </si>
  <si>
    <t>Saudi Arabia</t>
  </si>
  <si>
    <t>المملكة العربية السعودية</t>
  </si>
  <si>
    <t>Sudan</t>
  </si>
  <si>
    <t>السودان</t>
  </si>
  <si>
    <t>Syrian Arab Republic</t>
  </si>
  <si>
    <t>سوريا</t>
  </si>
  <si>
    <t>United Arab Emirates</t>
  </si>
  <si>
    <t>الإمارات العربية المتحدة</t>
  </si>
  <si>
    <t>Yemen</t>
  </si>
  <si>
    <t>اليمن</t>
  </si>
  <si>
    <t>العمر المتوقع عند الولادة للإناث (بالسنوات)</t>
  </si>
  <si>
    <t>Life expectancy at birth for females (years)</t>
  </si>
  <si>
    <t>العمر المتوقع عند الولادة للجنسين (بالسنوات)</t>
  </si>
  <si>
    <t>Life expectancy at birth for both sexes (years)</t>
  </si>
  <si>
    <t>...</t>
  </si>
  <si>
    <t>الجمهورية العربية السورية</t>
  </si>
  <si>
    <t>المجموع</t>
  </si>
  <si>
    <t>* data for the years 2008-2009 &amp; 2010 include West Bank only and excludes Gaza Strip.</t>
  </si>
  <si>
    <t>* بيانات السنوات 2008، 2009 و2010 تشمل الضفة  الغربية فقط ولا تشمل قطاع غزة.</t>
  </si>
  <si>
    <t>السنة</t>
  </si>
  <si>
    <t>Age specific fertility rates (births per 1000)      معدلات الخصوبة التفصيلية العمرية - ولادة لكل الف</t>
  </si>
  <si>
    <t xml:space="preserve">معدل الخصوبة الكلية </t>
  </si>
  <si>
    <t>تعداد و/أو مسح</t>
  </si>
  <si>
    <t>year</t>
  </si>
  <si>
    <t>(15-19)</t>
  </si>
  <si>
    <t>(20-24)</t>
  </si>
  <si>
    <t>(25-29)</t>
  </si>
  <si>
    <t>(30-34)</t>
  </si>
  <si>
    <t>(35-39)</t>
  </si>
  <si>
    <t>(40-44)</t>
  </si>
  <si>
    <t>(45-49)</t>
  </si>
  <si>
    <t>Total fertility rate</t>
  </si>
  <si>
    <t>census</t>
  </si>
  <si>
    <t>التعداد</t>
  </si>
  <si>
    <t>survey</t>
  </si>
  <si>
    <t>المسوحات</t>
  </si>
  <si>
    <t>معدل وفيات الاطفال
Child mortality rates (U5M)</t>
  </si>
  <si>
    <t>Year</t>
  </si>
  <si>
    <t>اناث
Girls</t>
  </si>
  <si>
    <t>ذكور
Boys</t>
  </si>
  <si>
    <t>مجموع الجنسين
Both sexes</t>
  </si>
  <si>
    <t>الاردن</t>
  </si>
  <si>
    <t>BAHRAIN</t>
  </si>
  <si>
    <t>سبب الوفاة (1)</t>
  </si>
  <si>
    <t>مجموع</t>
  </si>
  <si>
    <t>ذكور</t>
  </si>
  <si>
    <t>اناث</t>
  </si>
  <si>
    <t>Cause of death (1)</t>
  </si>
  <si>
    <t>Total</t>
  </si>
  <si>
    <t xml:space="preserve">  Male</t>
  </si>
  <si>
    <t xml:space="preserve">Female </t>
  </si>
  <si>
    <t>-</t>
  </si>
  <si>
    <t>(1) Causes of death given in annex 1</t>
  </si>
  <si>
    <t>(1) اسباب الوفيات في الملحق رقم 1</t>
  </si>
  <si>
    <t>EGYPT</t>
  </si>
  <si>
    <t>KUWAIT</t>
  </si>
  <si>
    <t>OMAN</t>
  </si>
  <si>
    <t>فلسطين(2)</t>
  </si>
  <si>
    <t>PALESTINE(2)</t>
  </si>
  <si>
    <t>(2) The source for the causes of deaths in this table is Population register</t>
  </si>
  <si>
    <t>(1) مصدر البيانات من السجلات السكانية</t>
  </si>
  <si>
    <t>QATAR</t>
  </si>
  <si>
    <t xml:space="preserve">  الإمارات العربية المتحدة    </t>
  </si>
  <si>
    <t>آخر سنة متوفرة</t>
  </si>
  <si>
    <t>UNITED ARAB EMIRATES</t>
  </si>
  <si>
    <t xml:space="preserve">latest available </t>
  </si>
  <si>
    <t>ملحق رقم 1: التصنيف الدولي لأسباب الوفاة</t>
  </si>
  <si>
    <t>Annex 1: International Classification of Causes of Death</t>
  </si>
  <si>
    <t>Serial no.</t>
  </si>
  <si>
    <t>Cause of Death</t>
  </si>
  <si>
    <t>سبب الوفاة</t>
  </si>
  <si>
    <t>رقم مسلسل</t>
  </si>
  <si>
    <t>Certain infectious and parasitic diseases</t>
  </si>
  <si>
    <t>أمراض معدية وطفيلية معينة</t>
  </si>
  <si>
    <t>Neoplasms</t>
  </si>
  <si>
    <t>الأورام</t>
  </si>
  <si>
    <t>Endocrine, nutritional and metabolic diseases</t>
  </si>
  <si>
    <t>أمراض الغدد الصماء والتغذية والتمثيل الغذائي</t>
  </si>
  <si>
    <t>Disorders of the blood and blood-forming organs and certain disorders involving the immune mechanism</t>
  </si>
  <si>
    <t>إضطرابات الدم وأعضاء تكوين الدم واضطرابات معينة تشمل اضطرابات المناعة</t>
  </si>
  <si>
    <t>Mental and behavioural disorders</t>
  </si>
  <si>
    <t>الإضطرابات العقلية والسلوكية</t>
  </si>
  <si>
    <t>Diseases of the nervous system</t>
  </si>
  <si>
    <t>أمراض الجهاز العقلي وأعضاء الحس</t>
  </si>
  <si>
    <t>Diseases of the circulatory system</t>
  </si>
  <si>
    <t>أمراض الجهاز الدوري الدموي</t>
  </si>
  <si>
    <t>Diseases of the respiratory system</t>
  </si>
  <si>
    <t>أمراض الجهاز التنفسي</t>
  </si>
  <si>
    <t>Diseases of the digestive system</t>
  </si>
  <si>
    <t>أمراض الجهاز الهضمي</t>
  </si>
  <si>
    <t>Diseases of the genitourinary system</t>
  </si>
  <si>
    <t>أمراض الجهاز التناسلي البولي</t>
  </si>
  <si>
    <t>Pregnancy, child birth and the puerperium</t>
  </si>
  <si>
    <t>مضاعفات الحمل والولادة والنفاس</t>
  </si>
  <si>
    <t>Diseases of the skin and subcutaneous tissue</t>
  </si>
  <si>
    <t>أمراض الجلد والنسيج تحت الجلد</t>
  </si>
  <si>
    <t>Diseases of the musculoskeletal system and connective tissue</t>
  </si>
  <si>
    <t>أمراض الجهاز الهيكلي العظمي والنسيج الضام</t>
  </si>
  <si>
    <t>Congenital malformations, deformations and chromosomal abnormalities</t>
  </si>
  <si>
    <t>تشوهات خلقية، وعاهات وشذوذ كروموزي</t>
  </si>
  <si>
    <t>Certain conditions originating in the perinental period</t>
  </si>
  <si>
    <t>أسباب معينة لحالات المرض والوفاة حول موعد الولادة</t>
  </si>
  <si>
    <t>Symptoms, signs and abnormal clinical and laboratory findings, not elsewhere classified</t>
  </si>
  <si>
    <t>أمراض وحالات غير معينة وغير مشخصة في مكان آخر</t>
  </si>
  <si>
    <t>Injury, poisoning and certain other consequences of external causes</t>
  </si>
  <si>
    <t>الإصابات والتسمم ونتائج أخرى معينة لأسباب خارجية</t>
  </si>
  <si>
    <t>Codes for special purposes</t>
  </si>
  <si>
    <t>حالات غير مشخصة</t>
  </si>
  <si>
    <t>Diseases of the eye and adnexa</t>
  </si>
  <si>
    <t>أمراض النظر</t>
  </si>
  <si>
    <t>Diseases of the ear and mastoid process</t>
  </si>
  <si>
    <t>أمراض السمع</t>
  </si>
  <si>
    <t>External causes of morbidity and mortality</t>
  </si>
  <si>
    <t>لأسباب خارجية للمرض والوفاة</t>
  </si>
  <si>
    <t>Factors influencing health status and contact with health services</t>
  </si>
  <si>
    <t>عوامل تؤثر على الوضع الصحي واتصال بالخدمات الصحية</t>
  </si>
  <si>
    <t>السجلات الادارية</t>
  </si>
  <si>
    <t>* بيانات أولية</t>
  </si>
  <si>
    <t>Palestine**</t>
  </si>
  <si>
    <t>فلسطين**</t>
  </si>
  <si>
    <t>* preliminary data</t>
  </si>
  <si>
    <t>Palestine*</t>
  </si>
  <si>
    <t>فلسطين*</t>
  </si>
  <si>
    <t>* data for the years 2008-2009-2010 &amp; 2011 include West Bank only and excludes Gaza Strip.</t>
  </si>
  <si>
    <t>* بيانات السنوات 2008، 2009 - 2010 و2011 تشمل الضفة  الغربية فقط ولا تشمل قطاع غزة.</t>
  </si>
  <si>
    <t>administrative records</t>
  </si>
  <si>
    <t>* data for 2009</t>
  </si>
  <si>
    <t>* بيانات عام 2009</t>
  </si>
  <si>
    <t>Latest available - 2011</t>
  </si>
  <si>
    <t>آخر سنة متوفرة - 2011</t>
  </si>
  <si>
    <t>2 629 769*</t>
  </si>
  <si>
    <t>1 286 367*</t>
  </si>
  <si>
    <t>1 343 402*</t>
  </si>
  <si>
    <t>اخر سنة متوفرة - 2011</t>
  </si>
  <si>
    <t>Morocco</t>
  </si>
  <si>
    <t>المغرب</t>
  </si>
  <si>
    <t>Tunis</t>
  </si>
  <si>
    <t>تونس</t>
  </si>
  <si>
    <t>Libya</t>
  </si>
  <si>
    <t>ليبيا</t>
  </si>
  <si>
    <t>3.8*</t>
  </si>
  <si>
    <t>** data from 2008 and on represent The West Bank only</t>
  </si>
  <si>
    <t>** بيانات منذ 2008،  وما يلي تمثّل الضفة  الغربية فقط</t>
  </si>
  <si>
    <t>2008-09</t>
  </si>
  <si>
    <t>Latest available - 2012</t>
  </si>
  <si>
    <t>آخر سنة متوفرة - 2012</t>
  </si>
  <si>
    <t>Latest available - 2009</t>
  </si>
  <si>
    <t>آخر سنة متوفرة - 2009</t>
  </si>
  <si>
    <t>sex ratio = male / female *100</t>
  </si>
  <si>
    <t>Table 49: Life expectancy at birth for males, 2000-2012</t>
  </si>
  <si>
    <t>Table 50: Life expectancy at birth for females, 2000-2012</t>
  </si>
  <si>
    <t>Table 51: Life expectancy at birth for both sexes, 2000-2012</t>
  </si>
  <si>
    <t>Table 52: Registered live births, 2000-2012</t>
  </si>
  <si>
    <t>Table 53: Registered female live births, 2000-2012</t>
  </si>
  <si>
    <t>Table 54: Registered male live births, 2000-2012</t>
  </si>
  <si>
    <t>Table 55: Sex ratio at birth, 2000-2012</t>
  </si>
  <si>
    <t>Table 56: Total and age specific fertility rates, from survey and/or census, (latest available year)</t>
  </si>
  <si>
    <t>Table 57: Registered male infant deaths, 2000-2012</t>
  </si>
  <si>
    <t>Table 58: Registered female infant deaths, 2000-2012</t>
  </si>
  <si>
    <t>Table 59: Registered infant deaths, 2000-2012</t>
  </si>
  <si>
    <t>Table 60: Sex ratio for registered infant deaths, 2000-2012</t>
  </si>
  <si>
    <t>Table 61: Registered male child (1-4 years) deaths, 2000-2012</t>
  </si>
  <si>
    <t>Table 62: Registered female child (1-4 years) deaths, 2000-2012</t>
  </si>
  <si>
    <t>Table 63: Registered total child (1-4 years) deaths, 2000-2012</t>
  </si>
  <si>
    <t>Table 64: Registered total deaths, 2000-2012</t>
  </si>
  <si>
    <t>Table 65: Registered female deaths, 2000-2012</t>
  </si>
  <si>
    <t>Table 66: Registered male deaths, 2000-2012</t>
  </si>
  <si>
    <t>Table 67: Infant and child mortality rates according to the latest available census and/or survey</t>
  </si>
  <si>
    <t>Table 68: Registered deaths by cause in Bahrain</t>
  </si>
  <si>
    <t>Table 69: Registered deaths by cause in Egypt</t>
  </si>
  <si>
    <t>Table 70: Registered deaths by cause in Kuwait</t>
  </si>
  <si>
    <t>Table 71: Registered deaths by cause in Oman</t>
  </si>
  <si>
    <t>Table 72: Registered deaths by cause in Palestine</t>
  </si>
  <si>
    <t>Table 73: Registered deaths by cause in Qatar</t>
  </si>
  <si>
    <t>Table 74: Registered deaths by cause in United Arab Emirates</t>
  </si>
  <si>
    <t>الجدول 49: العمر المتوقع عند الولادة للذكور، 2000-2012</t>
  </si>
  <si>
    <t>الجدول 50: العمر المتوقع عند الولادة للإناث، 2000-2012</t>
  </si>
  <si>
    <t>الجدول 51: العمر المتوقع عند الولادة للجنسين ، 2000-2012</t>
  </si>
  <si>
    <t>الجدول 52: المواليد الأحياء المسجلة، 2000-2012</t>
  </si>
  <si>
    <t>الجدول 53: مواليد الإناث الأحياء المسجلة، 2000-2012</t>
  </si>
  <si>
    <t>الجدول 54: مواليد االذكورالأحياء المسجلة، 2000-2012</t>
  </si>
  <si>
    <t>الجدول 55: نسبة الذكور إلى الإناث عند الولادة، 2000-2012</t>
  </si>
  <si>
    <t>الجدول 56: معدلات الخصوبة الكلية والتفصيلية حسب العمر، من المسوحات و/أو التعداد، (آخر سنة متوفرة)</t>
  </si>
  <si>
    <t>الجدول 57: وفيات الرضع المسجلة من الذكور، 2000-2012</t>
  </si>
  <si>
    <t>الجدول 58: وفيات الرضع المسجلة من الإناث، 2000-2012</t>
  </si>
  <si>
    <t>الجدول 59: وفيات الرضع المسجلة، 2000-2012</t>
  </si>
  <si>
    <t>الجدول 60: نسبة الذكور الى الإناث لوفيات الرضع المسجلة، 2000-2012</t>
  </si>
  <si>
    <t>الجدول 61: وفيات الأطفال (1-4 سنوات) المسجلة من الذكور، 2000-2012</t>
  </si>
  <si>
    <t>الجدول 62: وفيات الأطفال (1-4 سنوات) المسجلة من الإناث، 2000-2012</t>
  </si>
  <si>
    <t>الجدول 63: وفيات الاطفال (1-4 سنوات) المسجلة، 2000-2012</t>
  </si>
  <si>
    <t>الجدول 64: مجموع الوفيات المسجلة  2000-2012</t>
  </si>
  <si>
    <t>الجدول 65: وفيات الإناث المسجلة، 2000-2012</t>
  </si>
  <si>
    <t>الجدول 66: وفيات الذكور المسجلة، 2000-2012</t>
  </si>
  <si>
    <t>الجدول 67:  معدلات وفيات الرضع والاطفال حسب اخر تعداد و/او مسح متوفر</t>
  </si>
  <si>
    <t>الجدول 68: أسباب الوفيات المسجلة في البحرين</t>
  </si>
  <si>
    <t>الجدول 69: أسباب الوفيات المسجلة في مصر</t>
  </si>
  <si>
    <t>الجدول 70: أسباب الوفيات المسجلة في الكويت</t>
  </si>
  <si>
    <t>الجدول 71: أسباب الوفيات المسجلة في عمان</t>
  </si>
  <si>
    <t>الجدول 72: أسباب الوفيات المسجلة في فلسطين</t>
  </si>
  <si>
    <t>الجدول 73: أسباب الوفيات المسجلة في قطر</t>
  </si>
  <si>
    <t>الجدول 74: أسباب الوفيات المسجلة في الإمارات العربية المتحدة</t>
  </si>
  <si>
    <t>الجدول 54 مواليد االذكورالأحياء المسجلة، 2000-2012</t>
  </si>
  <si>
    <t>الجدول 67: معدلات وفيات الرضع والاطفال حسب اخر تعداد و/او مسح متوفر</t>
  </si>
  <si>
    <t>Census and/or survey</t>
  </si>
  <si>
    <t>Census</t>
  </si>
  <si>
    <t>Survey</t>
  </si>
  <si>
    <t>Admin. records</t>
  </si>
  <si>
    <t xml:space="preserve">معدل وفيات الرضع
  Infant mortality rates </t>
  </si>
  <si>
    <t>..</t>
  </si>
  <si>
    <t>المجموع               Total</t>
  </si>
  <si>
    <t xml:space="preserve"> المجموع                Total</t>
  </si>
  <si>
    <t xml:space="preserve"> المجموع             Total</t>
  </si>
  <si>
    <t>المجموع                Total</t>
  </si>
  <si>
    <t>المجموع                 Total</t>
  </si>
  <si>
    <t>المجموع                    Total</t>
  </si>
</sst>
</file>

<file path=xl/styles.xml><?xml version="1.0" encoding="utf-8"?>
<styleSheet xmlns="http://schemas.openxmlformats.org/spreadsheetml/2006/main">
  <numFmts count="11">
    <numFmt numFmtId="43" formatCode="_(* #,##0.00_);_(* \(#,##0.00\);_(* &quot;-&quot;??_);_(@_)"/>
    <numFmt numFmtId="164" formatCode="_-* #,##0.00_-;\-* #,##0.00_-;_-* &quot;-&quot;??_-;_-@_-"/>
    <numFmt numFmtId="165" formatCode="##0.00;\-##0.00;0"/>
    <numFmt numFmtId="166" formatCode="#,##0.0"/>
    <numFmt numFmtId="167" formatCode="##\ ##0"/>
    <numFmt numFmtId="168" formatCode="0\ ##0\ ##0"/>
    <numFmt numFmtId="169" formatCode="##0\ ##0"/>
    <numFmt numFmtId="170" formatCode="0.0"/>
    <numFmt numFmtId="171" formatCode="0\ ###\ ##0"/>
    <numFmt numFmtId="172" formatCode="\ ##\ ##0"/>
    <numFmt numFmtId="173" formatCode="0.\ ##0\ ##0"/>
  </numFmts>
  <fonts count="1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b/>
      <sz val="9"/>
      <color theme="1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7"/>
      <name val="Arial"/>
      <family val="2"/>
    </font>
    <font>
      <b/>
      <sz val="10"/>
      <name val="Times New Roman"/>
      <family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1">
    <xf numFmtId="0" fontId="0" fillId="0" borderId="0" xfId="0"/>
    <xf numFmtId="0" fontId="2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1" xfId="0" quotePrefix="1" applyFont="1" applyFill="1" applyBorder="1" applyAlignment="1">
      <alignment horizontal="right"/>
    </xf>
    <xf numFmtId="0" fontId="4" fillId="0" borderId="0" xfId="0" applyFont="1" applyFill="1" applyBorder="1" applyAlignment="1"/>
    <xf numFmtId="165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/>
    <xf numFmtId="166" fontId="5" fillId="0" borderId="0" xfId="0" applyNumberFormat="1" applyFont="1" applyFill="1" applyBorder="1" applyAlignment="1">
      <alignment horizontal="right" vertical="center" readingOrder="1"/>
    </xf>
    <xf numFmtId="165" fontId="5" fillId="0" borderId="3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 vertical="center" readingOrder="1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167" fontId="5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167" fontId="5" fillId="0" borderId="6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wrapText="1"/>
    </xf>
    <xf numFmtId="0" fontId="4" fillId="0" borderId="4" xfId="0" applyFont="1" applyFill="1" applyBorder="1" applyAlignment="1">
      <alignment horizontal="left"/>
    </xf>
    <xf numFmtId="168" fontId="8" fillId="0" borderId="4" xfId="0" applyNumberFormat="1" applyFont="1" applyFill="1" applyBorder="1" applyAlignment="1">
      <alignment horizontal="right"/>
    </xf>
    <xf numFmtId="0" fontId="4" fillId="0" borderId="4" xfId="0" applyFont="1" applyFill="1" applyBorder="1"/>
    <xf numFmtId="0" fontId="9" fillId="0" borderId="0" xfId="0" applyFont="1" applyFill="1" applyBorder="1" applyAlignment="1">
      <alignment horizontal="left"/>
    </xf>
    <xf numFmtId="168" fontId="8" fillId="0" borderId="0" xfId="0" applyNumberFormat="1" applyFont="1" applyFill="1" applyBorder="1" applyAlignment="1">
      <alignment horizontal="right"/>
    </xf>
    <xf numFmtId="0" fontId="0" fillId="0" borderId="0" xfId="0" applyFill="1"/>
    <xf numFmtId="0" fontId="5" fillId="0" borderId="0" xfId="0" applyFont="1" applyFill="1" applyAlignment="1">
      <alignment horizontal="right" readingOrder="2"/>
    </xf>
    <xf numFmtId="167" fontId="5" fillId="0" borderId="0" xfId="0" applyNumberFormat="1" applyFont="1" applyFill="1" applyBorder="1" applyAlignment="1" applyProtection="1">
      <alignment horizontal="right"/>
      <protection locked="0"/>
    </xf>
    <xf numFmtId="167" fontId="5" fillId="0" borderId="6" xfId="0" applyNumberFormat="1" applyFont="1" applyFill="1" applyBorder="1" applyAlignment="1" applyProtection="1">
      <alignment horizontal="right"/>
      <protection locked="0"/>
    </xf>
    <xf numFmtId="169" fontId="8" fillId="0" borderId="4" xfId="0" applyNumberFormat="1" applyFont="1" applyFill="1" applyBorder="1" applyAlignment="1">
      <alignment horizontal="right"/>
    </xf>
    <xf numFmtId="168" fontId="5" fillId="0" borderId="0" xfId="0" applyNumberFormat="1" applyFont="1" applyFill="1" applyBorder="1" applyAlignment="1" applyProtection="1">
      <alignment horizontal="right"/>
      <protection locked="0"/>
    </xf>
    <xf numFmtId="170" fontId="5" fillId="0" borderId="0" xfId="0" applyNumberFormat="1" applyFont="1" applyFill="1" applyBorder="1" applyAlignment="1" applyProtection="1">
      <alignment horizontal="right"/>
      <protection locked="0"/>
    </xf>
    <xf numFmtId="170" fontId="5" fillId="0" borderId="0" xfId="0" applyNumberFormat="1" applyFont="1" applyFill="1" applyBorder="1" applyAlignment="1">
      <alignment horizontal="right"/>
    </xf>
    <xf numFmtId="170" fontId="5" fillId="0" borderId="6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>
      <alignment horizontal="centerContinuous"/>
    </xf>
    <xf numFmtId="1" fontId="10" fillId="0" borderId="0" xfId="0" applyNumberFormat="1" applyFont="1" applyFill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 vertical="center" wrapText="1"/>
    </xf>
    <xf numFmtId="1" fontId="2" fillId="0" borderId="0" xfId="0" applyNumberFormat="1" applyFont="1" applyFill="1" applyAlignment="1">
      <alignment horizontal="centerContinuous" vertical="center" wrapText="1"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Fill="1"/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1" fontId="4" fillId="0" borderId="3" xfId="0" applyNumberFormat="1" applyFont="1" applyFill="1" applyBorder="1" applyAlignment="1">
      <alignment horizontal="center" vertical="top" wrapText="1"/>
    </xf>
    <xf numFmtId="0" fontId="4" fillId="0" borderId="3" xfId="0" quotePrefix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>
      <alignment horizontal="center" wrapText="1"/>
    </xf>
    <xf numFmtId="1" fontId="11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0" xfId="0" applyNumberFormat="1" applyFont="1" applyFill="1" applyBorder="1" applyAlignment="1" applyProtection="1">
      <alignment horizontal="right" vertical="center"/>
      <protection locked="0"/>
    </xf>
    <xf numFmtId="1" fontId="5" fillId="0" borderId="3" xfId="0" applyNumberFormat="1" applyFont="1" applyFill="1" applyBorder="1" applyAlignment="1">
      <alignment horizontal="right"/>
    </xf>
    <xf numFmtId="170" fontId="5" fillId="0" borderId="3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center" wrapText="1"/>
    </xf>
    <xf numFmtId="0" fontId="12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horizontal="centerContinuous" vertical="center"/>
    </xf>
    <xf numFmtId="0" fontId="10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Continuous"/>
    </xf>
    <xf numFmtId="0" fontId="3" fillId="0" borderId="0" xfId="0" applyNumberFormat="1" applyFont="1" applyFill="1" applyBorder="1" applyAlignment="1">
      <alignment horizontal="centerContinuous"/>
    </xf>
    <xf numFmtId="0" fontId="4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 vertical="center"/>
    </xf>
    <xf numFmtId="0" fontId="7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wrapText="1" readingOrder="2"/>
    </xf>
    <xf numFmtId="0" fontId="4" fillId="0" borderId="1" xfId="0" applyFont="1" applyFill="1" applyBorder="1" applyAlignment="1">
      <alignment horizontal="center" wrapText="1" readingOrder="2"/>
    </xf>
    <xf numFmtId="0" fontId="4" fillId="0" borderId="8" xfId="0" applyFont="1" applyFill="1" applyBorder="1" applyAlignment="1">
      <alignment horizontal="center" wrapText="1" readingOrder="2"/>
    </xf>
    <xf numFmtId="0" fontId="5" fillId="0" borderId="0" xfId="0" applyFont="1" applyFill="1" applyBorder="1" applyAlignment="1"/>
    <xf numFmtId="167" fontId="5" fillId="0" borderId="9" xfId="0" applyNumberFormat="1" applyFont="1" applyFill="1" applyBorder="1" applyAlignment="1">
      <alignment horizontal="right"/>
    </xf>
    <xf numFmtId="167" fontId="5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indent="2"/>
    </xf>
    <xf numFmtId="0" fontId="5" fillId="0" borderId="0" xfId="0" applyFont="1" applyFill="1" applyBorder="1" applyAlignment="1">
      <alignment horizontal="left" indent="2"/>
    </xf>
    <xf numFmtId="0" fontId="3" fillId="0" borderId="0" xfId="0" applyFont="1" applyFill="1" applyBorder="1" applyAlignment="1">
      <alignment horizontal="right" wrapText="1" indent="2"/>
    </xf>
    <xf numFmtId="0" fontId="5" fillId="0" borderId="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indent="2"/>
    </xf>
    <xf numFmtId="0" fontId="5" fillId="0" borderId="11" xfId="0" applyFont="1" applyFill="1" applyBorder="1" applyAlignment="1">
      <alignment horizontal="left" indent="2"/>
    </xf>
    <xf numFmtId="0" fontId="3" fillId="0" borderId="3" xfId="0" applyFont="1" applyFill="1" applyBorder="1" applyAlignment="1">
      <alignment horizontal="right" wrapText="1" indent="2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Continuous" vertical="center"/>
    </xf>
    <xf numFmtId="0" fontId="4" fillId="0" borderId="13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right" vertical="center"/>
    </xf>
    <xf numFmtId="1" fontId="5" fillId="0" borderId="9" xfId="0" applyNumberFormat="1" applyFont="1" applyFill="1" applyBorder="1" applyAlignment="1">
      <alignment horizontal="right" vertical="center"/>
    </xf>
    <xf numFmtId="1" fontId="5" fillId="0" borderId="0" xfId="0" applyNumberFormat="1" applyFont="1" applyFill="1" applyBorder="1" applyAlignment="1">
      <alignment horizontal="right"/>
    </xf>
    <xf numFmtId="1" fontId="5" fillId="0" borderId="10" xfId="0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/>
    </xf>
    <xf numFmtId="1" fontId="5" fillId="0" borderId="0" xfId="1" applyNumberFormat="1" applyFont="1" applyFill="1" applyBorder="1" applyAlignment="1">
      <alignment horizontal="right" vertical="center"/>
    </xf>
    <xf numFmtId="43" fontId="5" fillId="0" borderId="9" xfId="1" applyNumberFormat="1" applyFont="1" applyFill="1" applyBorder="1" applyAlignment="1">
      <alignment horizontal="right" vertical="center"/>
    </xf>
    <xf numFmtId="43" fontId="5" fillId="0" borderId="0" xfId="1" applyNumberFormat="1" applyFont="1" applyFill="1" applyBorder="1" applyAlignment="1">
      <alignment horizontal="right" vertical="center"/>
    </xf>
    <xf numFmtId="43" fontId="5" fillId="0" borderId="10" xfId="1" applyNumberFormat="1" applyFont="1" applyFill="1" applyBorder="1" applyAlignment="1">
      <alignment horizontal="right" vertical="center"/>
    </xf>
    <xf numFmtId="172" fontId="5" fillId="0" borderId="0" xfId="0" applyNumberFormat="1" applyFont="1" applyFill="1" applyBorder="1" applyAlignment="1">
      <alignment horizontal="right" vertical="center"/>
    </xf>
    <xf numFmtId="43" fontId="5" fillId="0" borderId="14" xfId="1" applyNumberFormat="1" applyFont="1" applyFill="1" applyBorder="1" applyAlignment="1">
      <alignment horizontal="right" vertical="center"/>
    </xf>
    <xf numFmtId="43" fontId="5" fillId="0" borderId="6" xfId="1" applyNumberFormat="1" applyFont="1" applyFill="1" applyBorder="1" applyAlignment="1">
      <alignment horizontal="right" vertical="center"/>
    </xf>
    <xf numFmtId="43" fontId="5" fillId="0" borderId="15" xfId="1" applyNumberFormat="1" applyFont="1" applyFill="1" applyBorder="1" applyAlignment="1">
      <alignment horizontal="right" vertical="center"/>
    </xf>
    <xf numFmtId="43" fontId="5" fillId="0" borderId="0" xfId="1" applyNumberFormat="1" applyFont="1" applyFill="1" applyBorder="1" applyAlignment="1">
      <alignment horizontal="right"/>
    </xf>
    <xf numFmtId="172" fontId="5" fillId="0" borderId="4" xfId="0" applyNumberFormat="1" applyFont="1" applyFill="1" applyBorder="1" applyAlignment="1">
      <alignment horizontal="right" vertical="center"/>
    </xf>
    <xf numFmtId="172" fontId="5" fillId="0" borderId="16" xfId="0" applyNumberFormat="1" applyFont="1" applyFill="1" applyBorder="1" applyAlignment="1">
      <alignment horizontal="right" vertical="center"/>
    </xf>
    <xf numFmtId="172" fontId="5" fillId="0" borderId="17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/>
    <xf numFmtId="0" fontId="3" fillId="0" borderId="0" xfId="0" applyFont="1" applyFill="1" applyBorder="1"/>
    <xf numFmtId="2" fontId="5" fillId="0" borderId="0" xfId="0" applyNumberFormat="1" applyFont="1" applyFill="1" applyBorder="1" applyAlignment="1">
      <alignment horizontal="right" vertical="center" readingOrder="2"/>
    </xf>
    <xf numFmtId="0" fontId="15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1" fontId="5" fillId="0" borderId="10" xfId="0" applyNumberFormat="1" applyFont="1" applyFill="1" applyBorder="1" applyAlignment="1">
      <alignment horizontal="right" vertical="center"/>
    </xf>
    <xf numFmtId="1" fontId="5" fillId="0" borderId="9" xfId="1" applyNumberFormat="1" applyFont="1" applyFill="1" applyBorder="1" applyAlignment="1">
      <alignment horizontal="right"/>
    </xf>
    <xf numFmtId="1" fontId="5" fillId="0" borderId="4" xfId="0" applyNumberFormat="1" applyFont="1" applyFill="1" applyBorder="1" applyAlignment="1">
      <alignment horizontal="right" vertical="center"/>
    </xf>
    <xf numFmtId="172" fontId="5" fillId="0" borderId="9" xfId="0" applyNumberFormat="1" applyFont="1" applyFill="1" applyBorder="1" applyAlignment="1">
      <alignment horizontal="right" vertical="center"/>
    </xf>
    <xf numFmtId="172" fontId="5" fillId="0" borderId="1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7" fillId="0" borderId="18" xfId="0" applyFont="1" applyBorder="1"/>
    <xf numFmtId="0" fontId="7" fillId="0" borderId="18" xfId="0" applyFont="1" applyFill="1" applyBorder="1" applyAlignment="1">
      <alignment horizontal="center"/>
    </xf>
    <xf numFmtId="0" fontId="7" fillId="0" borderId="18" xfId="0" applyFont="1" applyBorder="1" applyAlignment="1">
      <alignment wrapText="1"/>
    </xf>
    <xf numFmtId="0" fontId="2" fillId="0" borderId="0" xfId="0" applyFont="1" applyFill="1" applyBorder="1" applyAlignment="1">
      <alignment horizontal="centerContinuous"/>
    </xf>
    <xf numFmtId="49" fontId="4" fillId="0" borderId="0" xfId="0" applyNumberFormat="1" applyFont="1" applyFill="1" applyBorder="1" applyAlignment="1">
      <alignment horizontal="centerContinuous" vertical="center"/>
    </xf>
    <xf numFmtId="0" fontId="4" fillId="0" borderId="5" xfId="0" applyFont="1" applyFill="1" applyBorder="1" applyAlignment="1"/>
    <xf numFmtId="0" fontId="4" fillId="0" borderId="5" xfId="0" applyFont="1" applyFill="1" applyBorder="1" applyAlignment="1">
      <alignment wrapText="1"/>
    </xf>
    <xf numFmtId="168" fontId="5" fillId="0" borderId="0" xfId="0" applyNumberFormat="1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167" fontId="5" fillId="0" borderId="5" xfId="0" applyNumberFormat="1" applyFont="1" applyFill="1" applyBorder="1" applyAlignment="1" applyProtection="1">
      <alignment horizontal="right"/>
      <protection locked="0"/>
    </xf>
    <xf numFmtId="169" fontId="5" fillId="0" borderId="0" xfId="0" applyNumberFormat="1" applyFont="1" applyFill="1" applyBorder="1" applyAlignment="1" applyProtection="1">
      <alignment horizontal="right"/>
      <protection locked="0"/>
    </xf>
    <xf numFmtId="167" fontId="5" fillId="0" borderId="0" xfId="0" applyNumberFormat="1" applyFont="1" applyFill="1" applyBorder="1" applyAlignment="1" applyProtection="1">
      <alignment horizontal="right" wrapText="1"/>
      <protection locked="0"/>
    </xf>
    <xf numFmtId="170" fontId="5" fillId="0" borderId="5" xfId="0" applyNumberFormat="1" applyFont="1" applyFill="1" applyBorder="1" applyAlignment="1" applyProtection="1">
      <alignment horizontal="right"/>
      <protection locked="0"/>
    </xf>
    <xf numFmtId="170" fontId="5" fillId="0" borderId="5" xfId="0" applyNumberFormat="1" applyFont="1" applyFill="1" applyBorder="1" applyAlignment="1">
      <alignment horizontal="right"/>
    </xf>
    <xf numFmtId="171" fontId="5" fillId="0" borderId="9" xfId="0" applyNumberFormat="1" applyFont="1" applyFill="1" applyBorder="1" applyAlignment="1">
      <alignment horizontal="right"/>
    </xf>
    <xf numFmtId="171" fontId="5" fillId="0" borderId="0" xfId="0" applyNumberFormat="1" applyFont="1" applyFill="1" applyBorder="1" applyAlignment="1">
      <alignment horizontal="right"/>
    </xf>
    <xf numFmtId="171" fontId="5" fillId="0" borderId="1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/>
    </xf>
    <xf numFmtId="0" fontId="0" fillId="0" borderId="0" xfId="0" applyFill="1" applyAlignment="1">
      <alignment horizontal="right" readingOrder="2"/>
    </xf>
    <xf numFmtId="172" fontId="5" fillId="0" borderId="0" xfId="0" quotePrefix="1" applyNumberFormat="1" applyFont="1" applyFill="1" applyBorder="1" applyAlignment="1">
      <alignment horizontal="right" vertical="center"/>
    </xf>
    <xf numFmtId="1" fontId="5" fillId="0" borderId="14" xfId="1" applyNumberFormat="1" applyFont="1" applyFill="1" applyBorder="1" applyAlignment="1">
      <alignment horizontal="right"/>
    </xf>
    <xf numFmtId="172" fontId="5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Border="1"/>
    <xf numFmtId="0" fontId="5" fillId="0" borderId="0" xfId="0" applyFont="1" applyFill="1" applyBorder="1" applyAlignment="1">
      <alignment horizontal="left" wrapText="1" indent="2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3" xfId="0" applyFont="1" applyFill="1" applyBorder="1" applyAlignment="1"/>
    <xf numFmtId="0" fontId="4" fillId="0" borderId="3" xfId="0" applyFont="1" applyFill="1" applyBorder="1"/>
    <xf numFmtId="0" fontId="17" fillId="0" borderId="0" xfId="0" applyFont="1" applyBorder="1" applyAlignment="1">
      <alignment horizontal="right"/>
    </xf>
    <xf numFmtId="173" fontId="8" fillId="0" borderId="0" xfId="0" applyNumberFormat="1" applyFont="1" applyFill="1" applyBorder="1" applyAlignment="1">
      <alignment horizontal="right"/>
    </xf>
    <xf numFmtId="170" fontId="5" fillId="0" borderId="0" xfId="0" applyNumberFormat="1" applyFont="1" applyFill="1" applyBorder="1" applyAlignment="1">
      <alignment horizontal="right" vertical="center" readingOrder="1"/>
    </xf>
    <xf numFmtId="170" fontId="5" fillId="0" borderId="3" xfId="0" applyNumberFormat="1" applyFont="1" applyFill="1" applyBorder="1" applyAlignment="1">
      <alignment horizontal="right" vertical="center" readingOrder="1"/>
    </xf>
    <xf numFmtId="0" fontId="0" fillId="0" borderId="0" xfId="0" applyFill="1" applyAlignment="1">
      <alignment horizontal="right"/>
    </xf>
    <xf numFmtId="1" fontId="4" fillId="0" borderId="3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2"/>
    </xf>
    <xf numFmtId="0" fontId="5" fillId="0" borderId="10" xfId="0" applyFont="1" applyFill="1" applyBorder="1" applyAlignment="1">
      <alignment horizontal="left" wrapText="1" indent="2"/>
    </xf>
    <xf numFmtId="0" fontId="5" fillId="0" borderId="10" xfId="0" applyFont="1" applyFill="1" applyBorder="1" applyAlignment="1">
      <alignment vertical="center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2" borderId="10" xfId="0" applyNumberFormat="1" applyFont="1" applyFill="1" applyBorder="1" applyAlignment="1" applyProtection="1">
      <alignment horizontal="right"/>
      <protection locked="0"/>
    </xf>
    <xf numFmtId="1" fontId="5" fillId="2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Fill="1" applyAlignment="1">
      <alignment vertical="top"/>
    </xf>
    <xf numFmtId="1" fontId="0" fillId="0" borderId="0" xfId="0" applyNumberFormat="1" applyFill="1"/>
    <xf numFmtId="0" fontId="4" fillId="0" borderId="0" xfId="0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wrapText="1"/>
    </xf>
    <xf numFmtId="0" fontId="4" fillId="0" borderId="3" xfId="0" applyFont="1" applyFill="1" applyBorder="1" applyAlignment="1">
      <alignment horizontal="left"/>
    </xf>
    <xf numFmtId="0" fontId="5" fillId="0" borderId="3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172" fontId="5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1" fontId="5" fillId="0" borderId="9" xfId="1" applyNumberFormat="1" applyFont="1" applyFill="1" applyBorder="1" applyAlignment="1">
      <alignment horizontal="right" vertical="center"/>
    </xf>
    <xf numFmtId="37" fontId="5" fillId="0" borderId="9" xfId="1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" fontId="5" fillId="0" borderId="16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/>
    <xf numFmtId="0" fontId="4" fillId="0" borderId="2" xfId="0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  <xf numFmtId="0" fontId="3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/>
    </xf>
    <xf numFmtId="0" fontId="3" fillId="0" borderId="3" xfId="0" applyFont="1" applyFill="1" applyBorder="1" applyAlignment="1">
      <alignment vertical="top"/>
    </xf>
    <xf numFmtId="0" fontId="4" fillId="0" borderId="3" xfId="0" applyFont="1" applyFill="1" applyBorder="1" applyAlignment="1">
      <alignment vertical="top"/>
    </xf>
    <xf numFmtId="0" fontId="0" fillId="0" borderId="0" xfId="0" applyAlignment="1">
      <alignment vertical="top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 readingOrder="1"/>
    </xf>
    <xf numFmtId="0" fontId="4" fillId="0" borderId="1" xfId="0" applyFont="1" applyFill="1" applyBorder="1" applyAlignment="1">
      <alignment horizontal="center" vertical="center" readingOrder="1"/>
    </xf>
    <xf numFmtId="0" fontId="3" fillId="0" borderId="3" xfId="0" applyFont="1" applyFill="1" applyBorder="1" applyAlignment="1"/>
    <xf numFmtId="0" fontId="4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7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zoomScaleNormal="100" workbookViewId="0">
      <selection activeCell="O22" sqref="O22"/>
    </sheetView>
  </sheetViews>
  <sheetFormatPr defaultRowHeight="12"/>
  <cols>
    <col min="1" max="8" width="9.140625" style="63"/>
    <col min="9" max="9" width="10.85546875" style="63" customWidth="1"/>
    <col min="10" max="11" width="0" style="63" hidden="1" customWidth="1"/>
    <col min="12" max="16384" width="9.140625" style="63"/>
  </cols>
  <sheetData>
    <row r="2" spans="1:18">
      <c r="A2" s="63" t="s">
        <v>172</v>
      </c>
      <c r="R2" s="63" t="s">
        <v>198</v>
      </c>
    </row>
    <row r="3" spans="1:18">
      <c r="A3" s="63" t="s">
        <v>173</v>
      </c>
      <c r="R3" s="63" t="s">
        <v>199</v>
      </c>
    </row>
    <row r="4" spans="1:18">
      <c r="A4" s="63" t="s">
        <v>174</v>
      </c>
      <c r="R4" s="63" t="s">
        <v>200</v>
      </c>
    </row>
    <row r="5" spans="1:18">
      <c r="A5" s="63" t="s">
        <v>175</v>
      </c>
      <c r="R5" s="63" t="s">
        <v>201</v>
      </c>
    </row>
    <row r="6" spans="1:18">
      <c r="A6" s="63" t="s">
        <v>176</v>
      </c>
      <c r="R6" s="63" t="s">
        <v>202</v>
      </c>
    </row>
    <row r="7" spans="1:18">
      <c r="A7" s="63" t="s">
        <v>177</v>
      </c>
      <c r="R7" s="63" t="s">
        <v>224</v>
      </c>
    </row>
    <row r="8" spans="1:18">
      <c r="A8" s="63" t="s">
        <v>178</v>
      </c>
      <c r="R8" s="63" t="s">
        <v>204</v>
      </c>
    </row>
    <row r="9" spans="1:18">
      <c r="A9" s="63" t="s">
        <v>179</v>
      </c>
      <c r="R9" s="63" t="s">
        <v>205</v>
      </c>
    </row>
    <row r="10" spans="1:18">
      <c r="A10" s="63" t="s">
        <v>180</v>
      </c>
      <c r="R10" s="63" t="s">
        <v>206</v>
      </c>
    </row>
    <row r="11" spans="1:18">
      <c r="A11" s="63" t="s">
        <v>181</v>
      </c>
      <c r="R11" s="63" t="s">
        <v>207</v>
      </c>
    </row>
    <row r="12" spans="1:18">
      <c r="A12" s="63" t="s">
        <v>182</v>
      </c>
      <c r="R12" s="63" t="s">
        <v>208</v>
      </c>
    </row>
    <row r="13" spans="1:18">
      <c r="A13" s="63" t="s">
        <v>183</v>
      </c>
      <c r="R13" s="63" t="s">
        <v>209</v>
      </c>
    </row>
    <row r="14" spans="1:18">
      <c r="A14" s="63" t="s">
        <v>184</v>
      </c>
      <c r="R14" s="63" t="s">
        <v>210</v>
      </c>
    </row>
    <row r="15" spans="1:18">
      <c r="A15" s="63" t="s">
        <v>185</v>
      </c>
      <c r="R15" s="63" t="s">
        <v>211</v>
      </c>
    </row>
    <row r="16" spans="1:18">
      <c r="A16" s="63" t="s">
        <v>186</v>
      </c>
      <c r="R16" s="63" t="s">
        <v>212</v>
      </c>
    </row>
    <row r="17" spans="1:18">
      <c r="A17" s="63" t="s">
        <v>187</v>
      </c>
      <c r="R17" s="63" t="s">
        <v>213</v>
      </c>
    </row>
    <row r="18" spans="1:18">
      <c r="A18" s="63" t="s">
        <v>188</v>
      </c>
      <c r="R18" s="63" t="s">
        <v>214</v>
      </c>
    </row>
    <row r="19" spans="1:18">
      <c r="A19" s="63" t="s">
        <v>189</v>
      </c>
      <c r="R19" s="63" t="s">
        <v>215</v>
      </c>
    </row>
    <row r="20" spans="1:18">
      <c r="A20" s="63" t="s">
        <v>190</v>
      </c>
      <c r="R20" s="63" t="s">
        <v>225</v>
      </c>
    </row>
    <row r="21" spans="1:18">
      <c r="A21" s="63" t="s">
        <v>191</v>
      </c>
      <c r="R21" s="63" t="s">
        <v>217</v>
      </c>
    </row>
    <row r="22" spans="1:18">
      <c r="A22" s="63" t="s">
        <v>192</v>
      </c>
      <c r="R22" s="63" t="s">
        <v>218</v>
      </c>
    </row>
    <row r="23" spans="1:18">
      <c r="A23" s="63" t="s">
        <v>193</v>
      </c>
      <c r="R23" s="63" t="s">
        <v>219</v>
      </c>
    </row>
    <row r="24" spans="1:18">
      <c r="A24" s="63" t="s">
        <v>194</v>
      </c>
      <c r="R24" s="63" t="s">
        <v>220</v>
      </c>
    </row>
    <row r="25" spans="1:18">
      <c r="A25" s="63" t="s">
        <v>195</v>
      </c>
      <c r="R25" s="63" t="s">
        <v>221</v>
      </c>
    </row>
    <row r="26" spans="1:18">
      <c r="A26" s="63" t="s">
        <v>196</v>
      </c>
      <c r="R26" s="63" t="s">
        <v>222</v>
      </c>
    </row>
    <row r="27" spans="1:18">
      <c r="A27" s="63" t="s">
        <v>197</v>
      </c>
      <c r="R27" s="63" t="s">
        <v>223</v>
      </c>
    </row>
  </sheetData>
  <pageMargins left="0.7" right="0.7" top="0.75" bottom="0.75" header="0.3" footer="0.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activeCell="A32" sqref="A32"/>
    </sheetView>
  </sheetViews>
  <sheetFormatPr defaultRowHeight="12.75"/>
  <cols>
    <col min="1" max="1" width="22.140625" style="30" customWidth="1"/>
    <col min="2" max="14" width="8.7109375" style="30" customWidth="1"/>
    <col min="15" max="15" width="20.28515625" style="30" customWidth="1"/>
    <col min="16" max="16384" width="9.140625" style="30"/>
  </cols>
  <sheetData>
    <row r="1" spans="1:15" ht="15">
      <c r="A1" s="1" t="s">
        <v>206</v>
      </c>
      <c r="B1" s="13"/>
      <c r="C1" s="13"/>
      <c r="D1" s="13"/>
      <c r="E1" s="13"/>
      <c r="F1" s="13"/>
      <c r="G1" s="14"/>
      <c r="H1" s="14"/>
      <c r="I1" s="2"/>
      <c r="J1" s="2"/>
      <c r="K1" s="2"/>
      <c r="L1" s="2"/>
      <c r="M1" s="2"/>
      <c r="N1" s="2"/>
      <c r="O1" s="2"/>
    </row>
    <row r="2" spans="1:15" ht="15">
      <c r="A2" s="3" t="s">
        <v>180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68</v>
      </c>
      <c r="C5" s="19">
        <v>67</v>
      </c>
      <c r="D5" s="19">
        <v>48</v>
      </c>
      <c r="E5" s="19">
        <v>54</v>
      </c>
      <c r="F5" s="19">
        <v>68</v>
      </c>
      <c r="G5" s="19">
        <v>72</v>
      </c>
      <c r="H5" s="19">
        <v>60</v>
      </c>
      <c r="I5" s="19">
        <v>69</v>
      </c>
      <c r="J5" s="19">
        <v>69</v>
      </c>
      <c r="K5" s="19">
        <v>73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30380</v>
      </c>
      <c r="C6" s="19">
        <v>26592</v>
      </c>
      <c r="D6" s="19">
        <v>19858</v>
      </c>
      <c r="E6" s="19">
        <v>20691</v>
      </c>
      <c r="F6" s="19">
        <v>21472</v>
      </c>
      <c r="G6" s="19">
        <v>19695</v>
      </c>
      <c r="H6" s="19">
        <v>19624</v>
      </c>
      <c r="I6" s="19">
        <v>18872</v>
      </c>
      <c r="J6" s="19">
        <v>17258</v>
      </c>
      <c r="K6" s="19">
        <v>13899</v>
      </c>
      <c r="L6" s="19">
        <v>16820</v>
      </c>
      <c r="M6" s="19">
        <v>19385</v>
      </c>
      <c r="N6" s="19" t="s">
        <v>5</v>
      </c>
      <c r="O6" s="20" t="s">
        <v>8</v>
      </c>
    </row>
    <row r="7" spans="1:15">
      <c r="A7" s="163" t="s">
        <v>9</v>
      </c>
      <c r="B7" s="19" t="s">
        <v>5</v>
      </c>
      <c r="C7" s="19" t="s">
        <v>5</v>
      </c>
      <c r="D7" s="19">
        <v>7144</v>
      </c>
      <c r="E7" s="19">
        <v>5562</v>
      </c>
      <c r="F7" s="19">
        <v>6216</v>
      </c>
      <c r="G7" s="19">
        <v>7162</v>
      </c>
      <c r="H7" s="19">
        <v>18726</v>
      </c>
      <c r="I7" s="19">
        <v>16680</v>
      </c>
      <c r="J7" s="19">
        <v>15678</v>
      </c>
      <c r="K7" s="19">
        <v>15230</v>
      </c>
      <c r="L7" s="19">
        <v>13948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 t="s">
        <v>5</v>
      </c>
      <c r="O8" s="20" t="s">
        <v>12</v>
      </c>
    </row>
    <row r="9" spans="1:15">
      <c r="A9" s="163" t="s">
        <v>13</v>
      </c>
      <c r="B9" s="19">
        <v>219</v>
      </c>
      <c r="C9" s="19">
        <v>237</v>
      </c>
      <c r="D9" s="19">
        <v>225</v>
      </c>
      <c r="E9" s="19">
        <v>219</v>
      </c>
      <c r="F9" s="19">
        <v>241</v>
      </c>
      <c r="G9" s="19">
        <v>223</v>
      </c>
      <c r="H9" s="19">
        <v>245</v>
      </c>
      <c r="I9" s="19">
        <v>242</v>
      </c>
      <c r="J9" s="19">
        <v>272</v>
      </c>
      <c r="K9" s="19">
        <v>328</v>
      </c>
      <c r="L9" s="19">
        <v>272</v>
      </c>
      <c r="M9" s="19">
        <v>276</v>
      </c>
      <c r="N9" s="19" t="s">
        <v>5</v>
      </c>
      <c r="O9" s="20" t="s">
        <v>14</v>
      </c>
    </row>
    <row r="10" spans="1:15">
      <c r="A10" s="163" t="s">
        <v>15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205</v>
      </c>
      <c r="C13" s="19">
        <v>195</v>
      </c>
      <c r="D13" s="19">
        <v>191</v>
      </c>
      <c r="E13" s="19">
        <v>189</v>
      </c>
      <c r="F13" s="19">
        <v>191</v>
      </c>
      <c r="G13" s="19">
        <v>176</v>
      </c>
      <c r="H13" s="19">
        <v>284</v>
      </c>
      <c r="I13" s="19">
        <v>276</v>
      </c>
      <c r="J13" s="19">
        <v>276</v>
      </c>
      <c r="K13" s="19">
        <v>365</v>
      </c>
      <c r="L13" s="19">
        <v>316</v>
      </c>
      <c r="M13" s="19">
        <v>335</v>
      </c>
      <c r="N13" s="19" t="s">
        <v>5</v>
      </c>
      <c r="O13" s="20" t="s">
        <v>18</v>
      </c>
    </row>
    <row r="14" spans="1:15">
      <c r="A14" s="163" t="s">
        <v>19</v>
      </c>
      <c r="B14" s="19">
        <v>547</v>
      </c>
      <c r="C14" s="19">
        <v>600</v>
      </c>
      <c r="D14" s="19">
        <v>597</v>
      </c>
      <c r="E14" s="19">
        <v>589</v>
      </c>
      <c r="F14" s="19">
        <v>579</v>
      </c>
      <c r="G14" s="19">
        <v>519</v>
      </c>
      <c r="H14" s="19">
        <v>500</v>
      </c>
      <c r="I14" s="19">
        <v>431</v>
      </c>
      <c r="J14" s="19">
        <v>207</v>
      </c>
      <c r="K14" s="19">
        <v>186</v>
      </c>
      <c r="L14" s="19">
        <v>197</v>
      </c>
      <c r="M14" s="19">
        <v>178</v>
      </c>
      <c r="N14" s="19" t="s">
        <v>5</v>
      </c>
      <c r="O14" s="20" t="s">
        <v>20</v>
      </c>
    </row>
    <row r="15" spans="1:15">
      <c r="A15" s="163" t="s">
        <v>21</v>
      </c>
      <c r="B15" s="19">
        <v>69</v>
      </c>
      <c r="C15" s="19">
        <v>58</v>
      </c>
      <c r="D15" s="19">
        <v>63</v>
      </c>
      <c r="E15" s="19">
        <v>75</v>
      </c>
      <c r="F15" s="19">
        <v>60</v>
      </c>
      <c r="G15" s="19">
        <v>60</v>
      </c>
      <c r="H15" s="19">
        <v>65</v>
      </c>
      <c r="I15" s="19">
        <v>57</v>
      </c>
      <c r="J15" s="19">
        <v>73</v>
      </c>
      <c r="K15" s="19">
        <v>72</v>
      </c>
      <c r="L15" s="19">
        <v>68</v>
      </c>
      <c r="M15" s="19">
        <v>93</v>
      </c>
      <c r="N15" s="19" t="s">
        <v>5</v>
      </c>
      <c r="O15" s="20" t="s">
        <v>22</v>
      </c>
    </row>
    <row r="16" spans="1:15">
      <c r="A16" s="21" t="s">
        <v>23</v>
      </c>
      <c r="B16" s="19">
        <v>5993</v>
      </c>
      <c r="C16" s="19">
        <v>5957</v>
      </c>
      <c r="D16" s="19">
        <v>5922</v>
      </c>
      <c r="E16" s="19">
        <v>5887</v>
      </c>
      <c r="F16" s="19">
        <v>5853</v>
      </c>
      <c r="G16" s="19">
        <v>5837</v>
      </c>
      <c r="H16" s="19">
        <v>5799</v>
      </c>
      <c r="I16" s="19">
        <v>5753</v>
      </c>
      <c r="J16" s="19">
        <v>5676</v>
      </c>
      <c r="K16" s="19">
        <v>5633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19" t="s">
        <v>5</v>
      </c>
      <c r="C18" s="19" t="s">
        <v>5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1852</v>
      </c>
      <c r="N19" s="8" t="s">
        <v>5</v>
      </c>
      <c r="O19" s="9" t="s">
        <v>160</v>
      </c>
    </row>
    <row r="20" spans="1:15">
      <c r="A20" s="21" t="s">
        <v>29</v>
      </c>
      <c r="B20" s="19">
        <v>238</v>
      </c>
      <c r="C20" s="19">
        <v>250</v>
      </c>
      <c r="D20" s="19">
        <v>264</v>
      </c>
      <c r="E20" s="19" t="s">
        <v>5</v>
      </c>
      <c r="F20" s="19" t="s">
        <v>5</v>
      </c>
      <c r="G20" s="19">
        <v>267</v>
      </c>
      <c r="H20" s="19">
        <v>250</v>
      </c>
      <c r="I20" s="19">
        <v>300</v>
      </c>
      <c r="J20" s="19">
        <v>312</v>
      </c>
      <c r="K20" s="19">
        <v>317</v>
      </c>
      <c r="L20" s="19">
        <v>324</v>
      </c>
      <c r="M20" s="19" t="s">
        <v>37</v>
      </c>
      <c r="N20" s="19" t="s">
        <v>5</v>
      </c>
      <c r="O20" s="20" t="s">
        <v>30</v>
      </c>
    </row>
    <row r="21" spans="1:15">
      <c r="A21" s="22" t="s">
        <v>31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50" priority="5" stopIfTrue="1" operator="equal">
      <formula>0</formula>
    </cfRule>
  </conditionalFormatting>
  <conditionalFormatting sqref="B19:N19">
    <cfRule type="cellIs" dxfId="49" priority="4" stopIfTrue="1" operator="equal">
      <formula>0</formula>
    </cfRule>
  </conditionalFormatting>
  <conditionalFormatting sqref="B19:N19">
    <cfRule type="cellIs" dxfId="48" priority="3" stopIfTrue="1" operator="equal">
      <formula>0</formula>
    </cfRule>
  </conditionalFormatting>
  <conditionalFormatting sqref="B19:N19">
    <cfRule type="cellIs" dxfId="47" priority="2" stopIfTrue="1" operator="equal">
      <formula>0</formula>
    </cfRule>
  </conditionalFormatting>
  <conditionalFormatting sqref="B19:N19">
    <cfRule type="cellIs" dxfId="46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>
      <selection activeCell="H14" sqref="H14"/>
    </sheetView>
  </sheetViews>
  <sheetFormatPr defaultRowHeight="12.75"/>
  <cols>
    <col min="1" max="1" width="22.5703125" style="30" customWidth="1"/>
    <col min="2" max="14" width="8.7109375" style="30" customWidth="1"/>
    <col min="15" max="15" width="22.5703125" style="30" customWidth="1"/>
    <col min="16" max="16384" width="9.140625" style="30"/>
  </cols>
  <sheetData>
    <row r="1" spans="1:15" ht="15">
      <c r="A1" s="1" t="s">
        <v>207</v>
      </c>
      <c r="B1" s="13"/>
      <c r="C1" s="13"/>
      <c r="D1" s="13"/>
      <c r="E1" s="13"/>
      <c r="F1" s="13"/>
      <c r="G1" s="14"/>
      <c r="H1" s="14"/>
      <c r="I1" s="14"/>
      <c r="J1" s="2"/>
      <c r="K1" s="2"/>
      <c r="L1" s="2"/>
      <c r="M1" s="2"/>
      <c r="N1" s="2"/>
      <c r="O1" s="2"/>
    </row>
    <row r="2" spans="1:15" ht="15">
      <c r="A2" s="3" t="s">
        <v>181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49</v>
      </c>
      <c r="C5" s="19">
        <v>50</v>
      </c>
      <c r="D5" s="19">
        <v>46</v>
      </c>
      <c r="E5" s="19">
        <v>53</v>
      </c>
      <c r="F5" s="19">
        <v>73</v>
      </c>
      <c r="G5" s="19">
        <v>62</v>
      </c>
      <c r="H5" s="19">
        <v>55</v>
      </c>
      <c r="I5" s="19">
        <v>64</v>
      </c>
      <c r="J5" s="19">
        <v>58</v>
      </c>
      <c r="K5" s="19">
        <v>55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163" t="s">
        <v>7</v>
      </c>
      <c r="B6" s="19">
        <v>24834</v>
      </c>
      <c r="C6" s="19">
        <v>22557</v>
      </c>
      <c r="D6" s="19">
        <v>18046</v>
      </c>
      <c r="E6" s="19">
        <v>18166</v>
      </c>
      <c r="F6" s="19">
        <v>18705</v>
      </c>
      <c r="G6" s="19">
        <v>16451</v>
      </c>
      <c r="H6" s="19">
        <v>16328</v>
      </c>
      <c r="I6" s="19">
        <v>15740</v>
      </c>
      <c r="J6" s="19">
        <v>14916</v>
      </c>
      <c r="K6" s="19">
        <v>11861</v>
      </c>
      <c r="L6" s="19">
        <v>14878</v>
      </c>
      <c r="M6" s="19">
        <v>16612</v>
      </c>
      <c r="N6" s="19" t="s">
        <v>5</v>
      </c>
      <c r="O6" s="20" t="s">
        <v>8</v>
      </c>
    </row>
    <row r="7" spans="1:15">
      <c r="A7" s="163" t="s">
        <v>9</v>
      </c>
      <c r="B7" s="19" t="s">
        <v>5</v>
      </c>
      <c r="C7" s="19" t="s">
        <v>5</v>
      </c>
      <c r="D7" s="19">
        <v>5303</v>
      </c>
      <c r="E7" s="19">
        <v>4076</v>
      </c>
      <c r="F7" s="19">
        <v>4756</v>
      </c>
      <c r="G7" s="19">
        <v>5298</v>
      </c>
      <c r="H7" s="19">
        <v>29352</v>
      </c>
      <c r="I7" s="19">
        <v>9491</v>
      </c>
      <c r="J7" s="19">
        <v>15743</v>
      </c>
      <c r="K7" s="19">
        <v>11762</v>
      </c>
      <c r="L7" s="19">
        <v>12019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 t="s">
        <v>5</v>
      </c>
      <c r="O8" s="20" t="s">
        <v>12</v>
      </c>
    </row>
    <row r="9" spans="1:15">
      <c r="A9" s="163" t="s">
        <v>13</v>
      </c>
      <c r="B9" s="19">
        <v>160</v>
      </c>
      <c r="C9" s="19">
        <v>183</v>
      </c>
      <c r="D9" s="19">
        <v>193</v>
      </c>
      <c r="E9" s="19">
        <v>193</v>
      </c>
      <c r="F9" s="19">
        <v>181</v>
      </c>
      <c r="G9" s="19">
        <v>197</v>
      </c>
      <c r="H9" s="19">
        <v>211</v>
      </c>
      <c r="I9" s="19">
        <v>207</v>
      </c>
      <c r="J9" s="19">
        <v>222</v>
      </c>
      <c r="K9" s="19">
        <v>278</v>
      </c>
      <c r="L9" s="19">
        <v>224</v>
      </c>
      <c r="M9" s="19">
        <v>208</v>
      </c>
      <c r="N9" s="19" t="s">
        <v>5</v>
      </c>
      <c r="O9" s="20" t="s">
        <v>14</v>
      </c>
    </row>
    <row r="10" spans="1:15">
      <c r="A10" s="163" t="s">
        <v>15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163</v>
      </c>
      <c r="C13" s="19">
        <v>140</v>
      </c>
      <c r="D13" s="19">
        <v>141</v>
      </c>
      <c r="E13" s="19">
        <v>146</v>
      </c>
      <c r="F13" s="19">
        <v>145</v>
      </c>
      <c r="G13" s="19">
        <v>139</v>
      </c>
      <c r="H13" s="19">
        <v>215</v>
      </c>
      <c r="I13" s="19">
        <v>227</v>
      </c>
      <c r="J13" s="19">
        <v>231</v>
      </c>
      <c r="K13" s="19">
        <v>257</v>
      </c>
      <c r="L13" s="19">
        <v>265</v>
      </c>
      <c r="M13" s="19">
        <v>305</v>
      </c>
      <c r="N13" s="19" t="s">
        <v>5</v>
      </c>
      <c r="O13" s="20" t="s">
        <v>18</v>
      </c>
    </row>
    <row r="14" spans="1:15">
      <c r="A14" s="163" t="s">
        <v>19</v>
      </c>
      <c r="B14" s="19">
        <v>509</v>
      </c>
      <c r="C14" s="19">
        <v>538</v>
      </c>
      <c r="D14" s="19">
        <v>529</v>
      </c>
      <c r="E14" s="19">
        <v>561</v>
      </c>
      <c r="F14" s="19">
        <v>524</v>
      </c>
      <c r="G14" s="19">
        <v>538</v>
      </c>
      <c r="H14" s="19">
        <v>406</v>
      </c>
      <c r="I14" s="19">
        <v>375</v>
      </c>
      <c r="J14" s="19">
        <v>165</v>
      </c>
      <c r="K14" s="19">
        <v>166</v>
      </c>
      <c r="L14" s="19">
        <v>165</v>
      </c>
      <c r="M14" s="19">
        <v>191</v>
      </c>
      <c r="N14" s="19" t="s">
        <v>5</v>
      </c>
      <c r="O14" s="20" t="s">
        <v>20</v>
      </c>
    </row>
    <row r="15" spans="1:15">
      <c r="A15" s="163" t="s">
        <v>21</v>
      </c>
      <c r="B15" s="19">
        <v>63</v>
      </c>
      <c r="C15" s="19">
        <v>53</v>
      </c>
      <c r="D15" s="19">
        <v>44</v>
      </c>
      <c r="E15" s="19">
        <v>62</v>
      </c>
      <c r="F15" s="19">
        <v>53</v>
      </c>
      <c r="G15" s="19">
        <v>50</v>
      </c>
      <c r="H15" s="19">
        <v>49</v>
      </c>
      <c r="I15" s="19">
        <v>60</v>
      </c>
      <c r="J15" s="19">
        <v>59</v>
      </c>
      <c r="K15" s="19">
        <v>58</v>
      </c>
      <c r="L15" s="19">
        <v>64</v>
      </c>
      <c r="M15" s="19">
        <v>63</v>
      </c>
      <c r="N15" s="19" t="s">
        <v>5</v>
      </c>
      <c r="O15" s="20" t="s">
        <v>22</v>
      </c>
    </row>
    <row r="16" spans="1:15">
      <c r="A16" s="21" t="s">
        <v>23</v>
      </c>
      <c r="B16" s="19">
        <v>5714</v>
      </c>
      <c r="C16" s="19">
        <v>5611</v>
      </c>
      <c r="D16" s="19">
        <v>5510</v>
      </c>
      <c r="E16" s="19">
        <v>5410</v>
      </c>
      <c r="F16" s="19">
        <v>5312</v>
      </c>
      <c r="G16" s="19">
        <v>5241</v>
      </c>
      <c r="H16" s="19">
        <v>5155</v>
      </c>
      <c r="I16" s="19">
        <v>5029</v>
      </c>
      <c r="J16" s="19">
        <v>4900</v>
      </c>
      <c r="K16" s="19">
        <v>4777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19" t="s">
        <v>5</v>
      </c>
      <c r="C18" s="19" t="s">
        <v>5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1415</v>
      </c>
      <c r="N19" s="8" t="s">
        <v>5</v>
      </c>
      <c r="O19" s="9" t="s">
        <v>160</v>
      </c>
    </row>
    <row r="20" spans="1:15">
      <c r="A20" s="21" t="s">
        <v>29</v>
      </c>
      <c r="B20" s="19">
        <v>180</v>
      </c>
      <c r="C20" s="19">
        <v>219</v>
      </c>
      <c r="D20" s="19">
        <v>193</v>
      </c>
      <c r="E20" s="19" t="s">
        <v>5</v>
      </c>
      <c r="F20" s="19" t="s">
        <v>5</v>
      </c>
      <c r="G20" s="19">
        <v>233</v>
      </c>
      <c r="H20" s="19">
        <v>197</v>
      </c>
      <c r="I20" s="19">
        <v>228</v>
      </c>
      <c r="J20" s="19">
        <v>228</v>
      </c>
      <c r="K20" s="19">
        <v>211</v>
      </c>
      <c r="L20" s="19">
        <v>238</v>
      </c>
      <c r="M20" s="19" t="s">
        <v>37</v>
      </c>
      <c r="N20" s="19" t="s">
        <v>5</v>
      </c>
      <c r="O20" s="20" t="s">
        <v>30</v>
      </c>
    </row>
    <row r="21" spans="1:15">
      <c r="A21" s="22" t="s">
        <v>31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45" priority="5" stopIfTrue="1" operator="equal">
      <formula>0</formula>
    </cfRule>
  </conditionalFormatting>
  <conditionalFormatting sqref="B19:N19">
    <cfRule type="cellIs" dxfId="44" priority="4" stopIfTrue="1" operator="equal">
      <formula>0</formula>
    </cfRule>
  </conditionalFormatting>
  <conditionalFormatting sqref="B19:N19">
    <cfRule type="cellIs" dxfId="43" priority="3" stopIfTrue="1" operator="equal">
      <formula>0</formula>
    </cfRule>
  </conditionalFormatting>
  <conditionalFormatting sqref="B19:N19">
    <cfRule type="cellIs" dxfId="42" priority="2" stopIfTrue="1" operator="equal">
      <formula>0</formula>
    </cfRule>
  </conditionalFormatting>
  <conditionalFormatting sqref="B19:N19">
    <cfRule type="cellIs" dxfId="41" priority="1" stopIfTrue="1" operator="equal">
      <formula>0</formula>
    </cfRule>
  </conditionalFormatting>
  <printOptions horizontalCentered="1"/>
  <pageMargins left="0.62" right="0.6" top="0.75" bottom="0.75" header="0.3" footer="0.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2.140625" style="30" customWidth="1"/>
    <col min="2" max="14" width="8.7109375" style="30" customWidth="1"/>
    <col min="15" max="15" width="23.140625" style="30" customWidth="1"/>
    <col min="16" max="16384" width="9.140625" style="30"/>
  </cols>
  <sheetData>
    <row r="1" spans="1:15" ht="15">
      <c r="A1" s="1" t="s">
        <v>208</v>
      </c>
      <c r="B1" s="65"/>
      <c r="C1" s="65"/>
      <c r="D1" s="65"/>
      <c r="E1" s="65"/>
      <c r="F1" s="65"/>
      <c r="G1" s="15"/>
      <c r="H1" s="15"/>
      <c r="I1" s="15"/>
      <c r="J1" s="15"/>
      <c r="K1" s="15"/>
      <c r="L1" s="15"/>
      <c r="M1" s="15"/>
      <c r="N1" s="15"/>
      <c r="O1" s="15"/>
    </row>
    <row r="2" spans="1:15" ht="15">
      <c r="A2" s="3" t="s">
        <v>182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117</v>
      </c>
      <c r="C5" s="19">
        <v>117</v>
      </c>
      <c r="D5" s="19">
        <v>94</v>
      </c>
      <c r="E5" s="19">
        <v>107</v>
      </c>
      <c r="F5" s="19">
        <v>141</v>
      </c>
      <c r="G5" s="19">
        <v>134</v>
      </c>
      <c r="H5" s="19">
        <v>115</v>
      </c>
      <c r="I5" s="19">
        <v>133</v>
      </c>
      <c r="J5" s="19">
        <v>127</v>
      </c>
      <c r="K5" s="19">
        <v>128</v>
      </c>
      <c r="L5" s="19" t="s">
        <v>37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55214</v>
      </c>
      <c r="C6" s="19">
        <v>49149</v>
      </c>
      <c r="D6" s="19">
        <v>37904</v>
      </c>
      <c r="E6" s="19">
        <v>38859</v>
      </c>
      <c r="F6" s="19">
        <v>40177</v>
      </c>
      <c r="G6" s="19">
        <v>39146</v>
      </c>
      <c r="H6" s="19">
        <v>35952</v>
      </c>
      <c r="I6" s="19">
        <v>34612</v>
      </c>
      <c r="J6" s="19">
        <v>32174</v>
      </c>
      <c r="K6" s="19">
        <v>25760</v>
      </c>
      <c r="L6" s="19">
        <v>31698</v>
      </c>
      <c r="M6" s="19">
        <v>35997</v>
      </c>
      <c r="N6" s="19" t="s">
        <v>5</v>
      </c>
      <c r="O6" s="20" t="s">
        <v>8</v>
      </c>
    </row>
    <row r="7" spans="1:15">
      <c r="A7" s="163" t="s">
        <v>9</v>
      </c>
      <c r="B7" s="19" t="s">
        <v>5</v>
      </c>
      <c r="C7" s="19" t="s">
        <v>5</v>
      </c>
      <c r="D7" s="19">
        <v>12447</v>
      </c>
      <c r="E7" s="19">
        <v>9638</v>
      </c>
      <c r="F7" s="19">
        <v>10972</v>
      </c>
      <c r="G7" s="19">
        <v>12460</v>
      </c>
      <c r="H7" s="19">
        <v>48078</v>
      </c>
      <c r="I7" s="19">
        <v>26171</v>
      </c>
      <c r="J7" s="19">
        <v>31421</v>
      </c>
      <c r="K7" s="19">
        <v>26992</v>
      </c>
      <c r="L7" s="19">
        <v>25967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 t="s">
        <v>5</v>
      </c>
      <c r="O8" s="20" t="s">
        <v>12</v>
      </c>
    </row>
    <row r="9" spans="1:15">
      <c r="A9" s="163" t="s">
        <v>13</v>
      </c>
      <c r="B9" s="19">
        <v>379</v>
      </c>
      <c r="C9" s="19">
        <v>420</v>
      </c>
      <c r="D9" s="19">
        <v>418</v>
      </c>
      <c r="E9" s="19">
        <v>412</v>
      </c>
      <c r="F9" s="19">
        <v>422</v>
      </c>
      <c r="G9" s="19">
        <v>420</v>
      </c>
      <c r="H9" s="19">
        <v>456</v>
      </c>
      <c r="I9" s="19">
        <v>449</v>
      </c>
      <c r="J9" s="19">
        <v>494</v>
      </c>
      <c r="K9" s="19">
        <v>606</v>
      </c>
      <c r="L9" s="19">
        <v>496</v>
      </c>
      <c r="M9" s="19">
        <v>484</v>
      </c>
      <c r="N9" s="19" t="s">
        <v>5</v>
      </c>
      <c r="O9" s="20" t="s">
        <v>14</v>
      </c>
    </row>
    <row r="10" spans="1:15">
      <c r="A10" s="163" t="s">
        <v>15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368</v>
      </c>
      <c r="C13" s="19">
        <v>335</v>
      </c>
      <c r="D13" s="19">
        <v>332</v>
      </c>
      <c r="E13" s="19">
        <v>335</v>
      </c>
      <c r="F13" s="19">
        <v>336</v>
      </c>
      <c r="G13" s="19">
        <v>315</v>
      </c>
      <c r="H13" s="19">
        <v>499</v>
      </c>
      <c r="I13" s="19">
        <v>503</v>
      </c>
      <c r="J13" s="19">
        <v>507</v>
      </c>
      <c r="K13" s="19">
        <v>622</v>
      </c>
      <c r="L13" s="19">
        <v>581</v>
      </c>
      <c r="M13" s="19">
        <v>640</v>
      </c>
      <c r="N13" s="19" t="s">
        <v>5</v>
      </c>
      <c r="O13" s="20" t="s">
        <v>18</v>
      </c>
    </row>
    <row r="14" spans="1:15">
      <c r="A14" s="163" t="s">
        <v>19</v>
      </c>
      <c r="B14" s="19">
        <v>1056</v>
      </c>
      <c r="C14" s="19">
        <v>1138</v>
      </c>
      <c r="D14" s="19">
        <v>1126</v>
      </c>
      <c r="E14" s="19">
        <v>1150</v>
      </c>
      <c r="F14" s="19">
        <v>1103</v>
      </c>
      <c r="G14" s="19">
        <v>1057</v>
      </c>
      <c r="H14" s="19">
        <v>906</v>
      </c>
      <c r="I14" s="19">
        <v>806</v>
      </c>
      <c r="J14" s="19">
        <v>372</v>
      </c>
      <c r="K14" s="19">
        <v>352</v>
      </c>
      <c r="L14" s="19">
        <v>362</v>
      </c>
      <c r="M14" s="19">
        <v>369</v>
      </c>
      <c r="N14" s="19" t="s">
        <v>5</v>
      </c>
      <c r="O14" s="20" t="s">
        <v>20</v>
      </c>
    </row>
    <row r="15" spans="1:15">
      <c r="A15" s="163" t="s">
        <v>21</v>
      </c>
      <c r="B15" s="19">
        <v>132</v>
      </c>
      <c r="C15" s="19">
        <v>111</v>
      </c>
      <c r="D15" s="19">
        <v>107</v>
      </c>
      <c r="E15" s="19">
        <v>137</v>
      </c>
      <c r="F15" s="19">
        <v>113</v>
      </c>
      <c r="G15" s="19">
        <v>110</v>
      </c>
      <c r="H15" s="19">
        <v>114</v>
      </c>
      <c r="I15" s="19">
        <v>117</v>
      </c>
      <c r="J15" s="19">
        <v>132</v>
      </c>
      <c r="K15" s="19">
        <v>130</v>
      </c>
      <c r="L15" s="19">
        <v>132</v>
      </c>
      <c r="M15" s="19">
        <v>156</v>
      </c>
      <c r="N15" s="19" t="s">
        <v>5</v>
      </c>
      <c r="O15" s="20" t="s">
        <v>22</v>
      </c>
    </row>
    <row r="16" spans="1:15">
      <c r="A16" s="21" t="s">
        <v>23</v>
      </c>
      <c r="B16" s="19">
        <v>11707</v>
      </c>
      <c r="C16" s="19">
        <v>11568</v>
      </c>
      <c r="D16" s="19">
        <v>11432</v>
      </c>
      <c r="E16" s="19">
        <v>11297</v>
      </c>
      <c r="F16" s="19">
        <v>11165</v>
      </c>
      <c r="G16" s="19">
        <v>11078</v>
      </c>
      <c r="H16" s="19">
        <v>10954</v>
      </c>
      <c r="I16" s="19">
        <v>10782</v>
      </c>
      <c r="J16" s="19">
        <v>10576</v>
      </c>
      <c r="K16" s="19">
        <v>10409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19" t="s">
        <v>5</v>
      </c>
      <c r="C18" s="19" t="s">
        <v>5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19">
        <v>3866</v>
      </c>
      <c r="C19" s="19">
        <v>3737</v>
      </c>
      <c r="D19" s="19">
        <v>3602</v>
      </c>
      <c r="E19" s="19">
        <v>35454</v>
      </c>
      <c r="F19" s="19">
        <v>3443</v>
      </c>
      <c r="G19" s="19">
        <v>3473</v>
      </c>
      <c r="H19" s="19">
        <v>3405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3267</v>
      </c>
      <c r="N19" s="8" t="s">
        <v>5</v>
      </c>
      <c r="O19" s="9" t="s">
        <v>160</v>
      </c>
    </row>
    <row r="20" spans="1:15">
      <c r="A20" s="21" t="s">
        <v>29</v>
      </c>
      <c r="B20" s="19">
        <v>418</v>
      </c>
      <c r="C20" s="19">
        <v>469</v>
      </c>
      <c r="D20" s="19">
        <v>457</v>
      </c>
      <c r="E20" s="19">
        <v>488</v>
      </c>
      <c r="F20" s="19">
        <v>550</v>
      </c>
      <c r="G20" s="19">
        <v>502</v>
      </c>
      <c r="H20" s="19">
        <v>447</v>
      </c>
      <c r="I20" s="19">
        <v>528</v>
      </c>
      <c r="J20" s="19">
        <v>540</v>
      </c>
      <c r="K20" s="19">
        <v>528</v>
      </c>
      <c r="L20" s="19">
        <v>562</v>
      </c>
      <c r="M20" s="19" t="s">
        <v>37</v>
      </c>
      <c r="N20" s="19" t="s">
        <v>5</v>
      </c>
      <c r="O20" s="20" t="s">
        <v>30</v>
      </c>
    </row>
    <row r="21" spans="1:15">
      <c r="A21" s="22" t="s">
        <v>31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40" priority="6" stopIfTrue="1" operator="equal">
      <formula>0</formula>
    </cfRule>
  </conditionalFormatting>
  <conditionalFormatting sqref="J18:J19">
    <cfRule type="cellIs" dxfId="39" priority="5" stopIfTrue="1" operator="equal">
      <formula>0</formula>
    </cfRule>
  </conditionalFormatting>
  <conditionalFormatting sqref="B19:N19">
    <cfRule type="cellIs" dxfId="38" priority="4" stopIfTrue="1" operator="equal">
      <formula>0</formula>
    </cfRule>
  </conditionalFormatting>
  <conditionalFormatting sqref="B19:N19">
    <cfRule type="cellIs" dxfId="37" priority="3" stopIfTrue="1" operator="equal">
      <formula>0</formula>
    </cfRule>
  </conditionalFormatting>
  <conditionalFormatting sqref="B19:N19">
    <cfRule type="cellIs" dxfId="36" priority="2" stopIfTrue="1" operator="equal">
      <formula>0</formula>
    </cfRule>
  </conditionalFormatting>
  <conditionalFormatting sqref="B19:N19">
    <cfRule type="cellIs" dxfId="35" priority="1" stopIfTrue="1" operator="equal">
      <formula>0</formula>
    </cfRule>
  </conditionalFormatting>
  <printOptions horizontalCentered="1"/>
  <pageMargins left="0.63" right="0.7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5"/>
  <sheetViews>
    <sheetView zoomScaleNormal="100" workbookViewId="0"/>
  </sheetViews>
  <sheetFormatPr defaultRowHeight="12.75"/>
  <cols>
    <col min="1" max="1" width="20.5703125" style="30" customWidth="1"/>
    <col min="2" max="14" width="8.7109375" style="30" customWidth="1"/>
    <col min="15" max="15" width="21" style="30" customWidth="1"/>
    <col min="16" max="16384" width="9.140625" style="30"/>
  </cols>
  <sheetData>
    <row r="1" spans="1:15" ht="15">
      <c r="A1" s="1" t="s">
        <v>209</v>
      </c>
      <c r="B1" s="13"/>
      <c r="C1" s="13"/>
      <c r="D1" s="13"/>
      <c r="E1" s="13"/>
      <c r="F1" s="13"/>
      <c r="G1" s="14"/>
      <c r="H1" s="14"/>
      <c r="I1" s="2"/>
      <c r="J1" s="2"/>
      <c r="K1" s="2"/>
      <c r="L1" s="2"/>
      <c r="M1" s="2"/>
      <c r="N1" s="2"/>
      <c r="O1" s="2"/>
    </row>
    <row r="2" spans="1:15" ht="15">
      <c r="A2" s="3" t="s">
        <v>183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37">
        <f>'T57'!B5/'T58'!B5*100</f>
        <v>138.77551020408163</v>
      </c>
      <c r="C5" s="37">
        <f>'T57'!C5/'T58'!C5*100</f>
        <v>134</v>
      </c>
      <c r="D5" s="37">
        <f>'T57'!D5/'T58'!D5*100</f>
        <v>104.34782608695652</v>
      </c>
      <c r="E5" s="37">
        <f>'T57'!E5/'T58'!E5*100</f>
        <v>101.88679245283019</v>
      </c>
      <c r="F5" s="37">
        <f>'T57'!F5/'T58'!F5*100</f>
        <v>93.150684931506845</v>
      </c>
      <c r="G5" s="37">
        <f>'T57'!G5/'T58'!G5*100</f>
        <v>116.12903225806453</v>
      </c>
      <c r="H5" s="37">
        <f>'T57'!H5/'T58'!H5*100</f>
        <v>109.09090909090908</v>
      </c>
      <c r="I5" s="37">
        <f>'T57'!I5/'T58'!I5*100</f>
        <v>107.8125</v>
      </c>
      <c r="J5" s="37">
        <f>'T57'!J5/'T58'!J5*100</f>
        <v>118.96551724137932</v>
      </c>
      <c r="K5" s="37">
        <f>'T57'!K5/'T58'!K5*100</f>
        <v>132.72727272727275</v>
      </c>
      <c r="L5" s="37" t="s">
        <v>5</v>
      </c>
      <c r="M5" s="37" t="s">
        <v>5</v>
      </c>
      <c r="N5" s="37" t="s">
        <v>5</v>
      </c>
      <c r="O5" s="142" t="s">
        <v>6</v>
      </c>
    </row>
    <row r="6" spans="1:15">
      <c r="A6" s="7" t="s">
        <v>7</v>
      </c>
      <c r="B6" s="37">
        <f>'T57'!B6/'T58'!B6*100</f>
        <v>122.33228638157365</v>
      </c>
      <c r="C6" s="37">
        <f>'T57'!C6/'T58'!C6*100</f>
        <v>117.88801702354037</v>
      </c>
      <c r="D6" s="37">
        <f>'T57'!D6/'T58'!D6*100</f>
        <v>110.0410063171894</v>
      </c>
      <c r="E6" s="37">
        <f>'T57'!E6/'T58'!E6*100</f>
        <v>113.89959264560167</v>
      </c>
      <c r="F6" s="37">
        <f>'T57'!F6/'T58'!F6*100</f>
        <v>114.7928361400695</v>
      </c>
      <c r="G6" s="37">
        <f>'T57'!G6/'T58'!G6*100</f>
        <v>119.71916600814541</v>
      </c>
      <c r="H6" s="37">
        <f>'T57'!H6/'T58'!H6*100</f>
        <v>120.1861832435081</v>
      </c>
      <c r="I6" s="37">
        <f>'T57'!I6/'T58'!I6*100</f>
        <v>119.89834815756035</v>
      </c>
      <c r="J6" s="37">
        <f>'T57'!J6/'T58'!J6*100</f>
        <v>115.70126039152588</v>
      </c>
      <c r="K6" s="37">
        <f>'T57'!K6/'T58'!K6*100</f>
        <v>117.18236236405023</v>
      </c>
      <c r="L6" s="37">
        <f>'T57'!L6/'T58'!L6*100</f>
        <v>113.0528296814088</v>
      </c>
      <c r="M6" s="37">
        <f>'T57'!M6/'T58'!M6*100</f>
        <v>116.69275222730555</v>
      </c>
      <c r="N6" s="37" t="s">
        <v>5</v>
      </c>
      <c r="O6" s="20" t="s">
        <v>8</v>
      </c>
    </row>
    <row r="7" spans="1:15">
      <c r="A7" s="7" t="s">
        <v>9</v>
      </c>
      <c r="B7" s="37" t="s">
        <v>37</v>
      </c>
      <c r="C7" s="37" t="s">
        <v>37</v>
      </c>
      <c r="D7" s="37">
        <f>'T57'!D7/'T58'!D7*100</f>
        <v>134.71619837827643</v>
      </c>
      <c r="E7" s="37">
        <f>'T57'!E7/'T58'!E7*100</f>
        <v>136.45731108930323</v>
      </c>
      <c r="F7" s="37">
        <f>'T57'!F7/'T58'!F7*100</f>
        <v>130.69806560134566</v>
      </c>
      <c r="G7" s="37">
        <f>'T57'!G7/'T58'!G7*100</f>
        <v>135.18308795771989</v>
      </c>
      <c r="H7" s="37">
        <f>'T57'!H7/'T58'!H7*100</f>
        <v>63.798037612428459</v>
      </c>
      <c r="I7" s="37">
        <f>'T57'!I7/'T58'!I7*100</f>
        <v>175.74544305131178</v>
      </c>
      <c r="J7" s="37">
        <f>'T57'!J7/'T58'!J7*100</f>
        <v>99.58711808422791</v>
      </c>
      <c r="K7" s="37">
        <f>'T57'!K7/'T58'!K7*100</f>
        <v>129.48478149974494</v>
      </c>
      <c r="L7" s="37">
        <f>'T57'!L7/'T58'!L7*100</f>
        <v>116.04958815209253</v>
      </c>
      <c r="M7" s="37" t="s">
        <v>5</v>
      </c>
      <c r="N7" s="37" t="s">
        <v>5</v>
      </c>
      <c r="O7" s="20" t="s">
        <v>10</v>
      </c>
    </row>
    <row r="8" spans="1:15">
      <c r="A8" s="166" t="s">
        <v>11</v>
      </c>
      <c r="B8" s="37" t="s">
        <v>37</v>
      </c>
      <c r="C8" s="37" t="s">
        <v>37</v>
      </c>
      <c r="D8" s="37" t="s">
        <v>37</v>
      </c>
      <c r="E8" s="37" t="s">
        <v>37</v>
      </c>
      <c r="F8" s="37" t="s">
        <v>37</v>
      </c>
      <c r="G8" s="37" t="s">
        <v>37</v>
      </c>
      <c r="H8" s="37" t="s">
        <v>37</v>
      </c>
      <c r="I8" s="37" t="s">
        <v>37</v>
      </c>
      <c r="J8" s="37" t="s">
        <v>37</v>
      </c>
      <c r="K8" s="37" t="s">
        <v>37</v>
      </c>
      <c r="L8" s="37" t="s">
        <v>37</v>
      </c>
      <c r="M8" s="37" t="s">
        <v>5</v>
      </c>
      <c r="N8" s="37" t="s">
        <v>5</v>
      </c>
      <c r="O8" s="20" t="s">
        <v>12</v>
      </c>
    </row>
    <row r="9" spans="1:15">
      <c r="A9" s="166" t="s">
        <v>13</v>
      </c>
      <c r="B9" s="37">
        <f>'T57'!B9/'T58'!B9*100</f>
        <v>136.875</v>
      </c>
      <c r="C9" s="37">
        <f>'T57'!C9/'T58'!C9*100</f>
        <v>129.50819672131149</v>
      </c>
      <c r="D9" s="37">
        <f>'T57'!D9/'T58'!D9*100</f>
        <v>116.580310880829</v>
      </c>
      <c r="E9" s="37">
        <f>'T57'!E9/'T58'!E9*100</f>
        <v>113.47150259067358</v>
      </c>
      <c r="F9" s="37">
        <f>'T57'!F9/'T58'!F9*100</f>
        <v>133.14917127071823</v>
      </c>
      <c r="G9" s="37">
        <f>'T57'!G9/'T58'!G9*100</f>
        <v>113.19796954314721</v>
      </c>
      <c r="H9" s="37">
        <f>'T57'!H9/'T58'!H9*100</f>
        <v>116.1137440758294</v>
      </c>
      <c r="I9" s="37">
        <f>'T57'!I9/'T58'!I9*100</f>
        <v>116.90821256038649</v>
      </c>
      <c r="J9" s="37">
        <f>'T57'!J9/'T58'!J9*100</f>
        <v>122.52252252252251</v>
      </c>
      <c r="K9" s="37">
        <f>'T57'!K9/'T58'!K9*100</f>
        <v>117.98561151079137</v>
      </c>
      <c r="L9" s="37">
        <f>'T57'!L9/'T58'!L9*100</f>
        <v>121.42857142857142</v>
      </c>
      <c r="M9" s="37">
        <f>'T57'!M9/'T58'!M9*100</f>
        <v>132.69230769230768</v>
      </c>
      <c r="N9" s="37" t="s">
        <v>5</v>
      </c>
      <c r="O9" s="20" t="s">
        <v>14</v>
      </c>
    </row>
    <row r="10" spans="1:15">
      <c r="A10" s="166" t="s">
        <v>15</v>
      </c>
      <c r="B10" s="37" t="s">
        <v>37</v>
      </c>
      <c r="C10" s="37" t="s">
        <v>37</v>
      </c>
      <c r="D10" s="37" t="s">
        <v>37</v>
      </c>
      <c r="E10" s="37" t="s">
        <v>37</v>
      </c>
      <c r="F10" s="37" t="s">
        <v>37</v>
      </c>
      <c r="G10" s="37" t="s">
        <v>37</v>
      </c>
      <c r="H10" s="37" t="s">
        <v>37</v>
      </c>
      <c r="I10" s="37" t="s">
        <v>37</v>
      </c>
      <c r="J10" s="37" t="s">
        <v>37</v>
      </c>
      <c r="K10" s="37" t="s">
        <v>37</v>
      </c>
      <c r="L10" s="37" t="s">
        <v>37</v>
      </c>
      <c r="M10" s="37" t="s">
        <v>5</v>
      </c>
      <c r="N10" s="37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6" t="s">
        <v>17</v>
      </c>
      <c r="B13" s="37">
        <f>'T57'!B13/'T58'!B13*100</f>
        <v>125.76687116564418</v>
      </c>
      <c r="C13" s="37">
        <f>'T57'!C13/'T58'!C13*100</f>
        <v>139.28571428571428</v>
      </c>
      <c r="D13" s="37">
        <f>'T57'!D13/'T58'!D13*100</f>
        <v>135.46099290780143</v>
      </c>
      <c r="E13" s="37">
        <f>'T57'!E13/'T58'!E13*100</f>
        <v>129.45205479452056</v>
      </c>
      <c r="F13" s="37">
        <f>'T57'!F13/'T58'!F13*100</f>
        <v>131.72413793103448</v>
      </c>
      <c r="G13" s="37">
        <f>'T57'!G13/'T58'!G13*100</f>
        <v>126.61870503597122</v>
      </c>
      <c r="H13" s="37">
        <f>'T57'!H13/'T58'!H13*100</f>
        <v>132.09302325581396</v>
      </c>
      <c r="I13" s="37">
        <f>'T57'!I13/'T58'!I13*100</f>
        <v>121.58590308370043</v>
      </c>
      <c r="J13" s="37">
        <f>'T57'!J13/'T58'!J13*100</f>
        <v>119.48051948051948</v>
      </c>
      <c r="K13" s="37">
        <f>'T57'!K13/'T58'!K13*100</f>
        <v>142.02334630350194</v>
      </c>
      <c r="L13" s="37">
        <f>'T57'!L13/'T58'!L13*100</f>
        <v>119.24528301886792</v>
      </c>
      <c r="M13" s="37">
        <f>'T57'!M13/'T58'!M13*100</f>
        <v>109.8360655737705</v>
      </c>
      <c r="N13" s="37" t="s">
        <v>5</v>
      </c>
      <c r="O13" s="20" t="s">
        <v>18</v>
      </c>
    </row>
    <row r="14" spans="1:15">
      <c r="A14" s="166" t="s">
        <v>144</v>
      </c>
      <c r="B14" s="37">
        <f>'T57'!B14/'T58'!B14*100</f>
        <v>107.4656188605108</v>
      </c>
      <c r="C14" s="37">
        <f>'T57'!C14/'T58'!C14*100</f>
        <v>111.52416356877323</v>
      </c>
      <c r="D14" s="37">
        <f>'T57'!D14/'T58'!D14*100</f>
        <v>112.85444234404535</v>
      </c>
      <c r="E14" s="37">
        <f>'T57'!E14/'T58'!E14*100</f>
        <v>104.99108734402851</v>
      </c>
      <c r="F14" s="37">
        <f>'T57'!F14/'T58'!F14*100</f>
        <v>110.49618320610688</v>
      </c>
      <c r="G14" s="37">
        <f>'T57'!G14/'T58'!G14*100</f>
        <v>96.468401486988853</v>
      </c>
      <c r="H14" s="37">
        <f>'T57'!H14/'T58'!H14*100</f>
        <v>123.15270935960592</v>
      </c>
      <c r="I14" s="37">
        <f>'T57'!I14/'T58'!I14*100</f>
        <v>114.93333333333334</v>
      </c>
      <c r="J14" s="37">
        <f>'T57'!J14/'T58'!J14*100</f>
        <v>125.45454545454547</v>
      </c>
      <c r="K14" s="37">
        <f>'T57'!K14/'T58'!K14*100</f>
        <v>112.04819277108433</v>
      </c>
      <c r="L14" s="37">
        <f>'T57'!L14/'T58'!L14*100</f>
        <v>119.39393939393939</v>
      </c>
      <c r="M14" s="37">
        <f>'T57'!M14/'T58'!M14*100</f>
        <v>93.193717277486911</v>
      </c>
      <c r="N14" s="37" t="s">
        <v>5</v>
      </c>
      <c r="O14" s="20" t="s">
        <v>145</v>
      </c>
    </row>
    <row r="15" spans="1:15">
      <c r="A15" s="166" t="s">
        <v>21</v>
      </c>
      <c r="B15" s="37">
        <f>'T57'!B15/'T58'!B15*100</f>
        <v>109.52380952380953</v>
      </c>
      <c r="C15" s="37">
        <f>'T57'!C15/'T58'!C15*100</f>
        <v>109.43396226415094</v>
      </c>
      <c r="D15" s="37">
        <f>'T57'!D15/'T58'!D15*100</f>
        <v>143.18181818181819</v>
      </c>
      <c r="E15" s="37">
        <f>'T57'!E15/'T58'!E15*100</f>
        <v>120.96774193548387</v>
      </c>
      <c r="F15" s="37">
        <f>'T57'!F15/'T58'!F15*100</f>
        <v>113.20754716981132</v>
      </c>
      <c r="G15" s="37">
        <f>'T57'!G15/'T58'!G15*100</f>
        <v>120</v>
      </c>
      <c r="H15" s="37">
        <f>'T57'!H15/'T58'!H15*100</f>
        <v>132.65306122448979</v>
      </c>
      <c r="I15" s="37">
        <f>'T57'!I15/'T58'!I15*100</f>
        <v>95</v>
      </c>
      <c r="J15" s="37">
        <f>'T57'!J15/'T58'!J15*100</f>
        <v>123.72881355932203</v>
      </c>
      <c r="K15" s="37">
        <f>'T57'!K15/'T58'!K15*100</f>
        <v>124.13793103448276</v>
      </c>
      <c r="L15" s="37">
        <f>'T57'!L15/'T58'!L15*100</f>
        <v>106.25</v>
      </c>
      <c r="M15" s="37">
        <f>'T57'!M15/'T58'!M15*100</f>
        <v>147.61904761904762</v>
      </c>
      <c r="N15" s="37" t="s">
        <v>5</v>
      </c>
      <c r="O15" s="20" t="s">
        <v>22</v>
      </c>
    </row>
    <row r="16" spans="1:15">
      <c r="A16" s="21" t="s">
        <v>23</v>
      </c>
      <c r="B16" s="37">
        <f>'T57'!B16/'T58'!B16*100</f>
        <v>104.88274413720686</v>
      </c>
      <c r="C16" s="37">
        <f>'T57'!C16/'T58'!C16*100</f>
        <v>106.16645874175725</v>
      </c>
      <c r="D16" s="37">
        <f>'T57'!D16/'T58'!D16*100</f>
        <v>107.47731397459165</v>
      </c>
      <c r="E16" s="37">
        <f>'T57'!E16/'T58'!E16*100</f>
        <v>108.81700554528651</v>
      </c>
      <c r="F16" s="37">
        <f>'T57'!F16/'T58'!F16*100</f>
        <v>110.18448795180721</v>
      </c>
      <c r="G16" s="37">
        <f>'T57'!G16/'T58'!G16*100</f>
        <v>111.37187559626025</v>
      </c>
      <c r="H16" s="37">
        <f>'T57'!H16/'T58'!H16*100</f>
        <v>112.49272550921437</v>
      </c>
      <c r="I16" s="37">
        <f>'T57'!I16/'T58'!I16*100</f>
        <v>114.39650029827004</v>
      </c>
      <c r="J16" s="37">
        <f>'T57'!J16/'T58'!J16*100</f>
        <v>115.83673469387755</v>
      </c>
      <c r="K16" s="37">
        <f>'T57'!K16/'T58'!K16*100</f>
        <v>117.91919614821018</v>
      </c>
      <c r="L16" s="37" t="s">
        <v>5</v>
      </c>
      <c r="M16" s="37" t="s">
        <v>5</v>
      </c>
      <c r="N16" s="37" t="s">
        <v>5</v>
      </c>
      <c r="O16" s="20" t="s">
        <v>24</v>
      </c>
    </row>
    <row r="17" spans="1:15">
      <c r="A17" s="21" t="s">
        <v>25</v>
      </c>
      <c r="B17" s="37" t="s">
        <v>37</v>
      </c>
      <c r="C17" s="37" t="s">
        <v>37</v>
      </c>
      <c r="D17" s="37" t="s">
        <v>37</v>
      </c>
      <c r="E17" s="37" t="s">
        <v>37</v>
      </c>
      <c r="F17" s="37" t="s">
        <v>37</v>
      </c>
      <c r="G17" s="37" t="s">
        <v>37</v>
      </c>
      <c r="H17" s="37" t="s">
        <v>37</v>
      </c>
      <c r="I17" s="37" t="s">
        <v>37</v>
      </c>
      <c r="J17" s="37" t="s">
        <v>37</v>
      </c>
      <c r="K17" s="37" t="s">
        <v>37</v>
      </c>
      <c r="L17" s="37" t="s">
        <v>37</v>
      </c>
      <c r="M17" s="37" t="s">
        <v>5</v>
      </c>
      <c r="N17" s="37" t="s">
        <v>5</v>
      </c>
      <c r="O17" s="20" t="s">
        <v>26</v>
      </c>
    </row>
    <row r="18" spans="1:15">
      <c r="A18" s="21" t="s">
        <v>27</v>
      </c>
      <c r="B18" s="37" t="s">
        <v>37</v>
      </c>
      <c r="C18" s="37" t="s">
        <v>37</v>
      </c>
      <c r="D18" s="37" t="s">
        <v>37</v>
      </c>
      <c r="E18" s="37" t="s">
        <v>37</v>
      </c>
      <c r="F18" s="37" t="s">
        <v>37</v>
      </c>
      <c r="G18" s="37" t="s">
        <v>37</v>
      </c>
      <c r="H18" s="37" t="s">
        <v>37</v>
      </c>
      <c r="I18" s="37" t="s">
        <v>37</v>
      </c>
      <c r="J18" s="37" t="s">
        <v>37</v>
      </c>
      <c r="K18" s="37" t="s">
        <v>37</v>
      </c>
      <c r="L18" s="37" t="s">
        <v>37</v>
      </c>
      <c r="M18" s="37" t="s">
        <v>5</v>
      </c>
      <c r="N18" s="37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8" t="s">
        <v>5</v>
      </c>
      <c r="K19" s="8" t="s">
        <v>5</v>
      </c>
      <c r="L19" s="37">
        <f>'T57'!M19/'T58'!M19*100</f>
        <v>130.88339222614843</v>
      </c>
      <c r="M19" s="8" t="s">
        <v>5</v>
      </c>
      <c r="N19" s="8" t="s">
        <v>5</v>
      </c>
      <c r="O19" s="9" t="s">
        <v>160</v>
      </c>
    </row>
    <row r="20" spans="1:15">
      <c r="A20" s="21" t="s">
        <v>29</v>
      </c>
      <c r="B20" s="37">
        <f>'T57'!B20/'T58'!B20*100</f>
        <v>132.22222222222223</v>
      </c>
      <c r="C20" s="37">
        <f>'T57'!C20/'T58'!C20*100</f>
        <v>114.15525114155251</v>
      </c>
      <c r="D20" s="37">
        <f>'T57'!D20/'T58'!D20*100</f>
        <v>136.78756476683938</v>
      </c>
      <c r="E20" s="37" t="s">
        <v>5</v>
      </c>
      <c r="F20" s="37" t="s">
        <v>5</v>
      </c>
      <c r="G20" s="37">
        <f>'T57'!G20/'T58'!G20*100</f>
        <v>114.59227467811159</v>
      </c>
      <c r="H20" s="37">
        <f>'T57'!H20/'T58'!H20*100</f>
        <v>126.90355329949239</v>
      </c>
      <c r="I20" s="37">
        <f>'T57'!I20/'T58'!I20*100</f>
        <v>131.57894736842107</v>
      </c>
      <c r="J20" s="37">
        <f>'T57'!J20/'T58'!J20*100</f>
        <v>136.84210526315789</v>
      </c>
      <c r="K20" s="37">
        <f>'T57'!K20/'T58'!K20*100</f>
        <v>150.23696682464455</v>
      </c>
      <c r="L20" s="37">
        <f>'T57'!L20/'T58'!L20*100</f>
        <v>136.1344537815126</v>
      </c>
      <c r="M20" s="37" t="s">
        <v>5</v>
      </c>
      <c r="N20" s="37" t="s">
        <v>5</v>
      </c>
      <c r="O20" s="20" t="s">
        <v>30</v>
      </c>
    </row>
    <row r="21" spans="1:15">
      <c r="A21" s="22" t="s">
        <v>31</v>
      </c>
      <c r="B21" s="23" t="s">
        <v>37</v>
      </c>
      <c r="C21" s="23" t="s">
        <v>37</v>
      </c>
      <c r="D21" s="23" t="s">
        <v>37</v>
      </c>
      <c r="E21" s="23" t="s">
        <v>37</v>
      </c>
      <c r="F21" s="23" t="s">
        <v>37</v>
      </c>
      <c r="G21" s="23" t="s">
        <v>37</v>
      </c>
      <c r="H21" s="23" t="s">
        <v>37</v>
      </c>
      <c r="I21" s="23" t="s">
        <v>37</v>
      </c>
      <c r="J21" s="23" t="s">
        <v>37</v>
      </c>
      <c r="K21" s="23" t="s">
        <v>37</v>
      </c>
      <c r="L21" s="23" t="s">
        <v>37</v>
      </c>
      <c r="M21" s="23" t="s">
        <v>5</v>
      </c>
      <c r="N21" s="23" t="s">
        <v>5</v>
      </c>
      <c r="O21" s="24" t="s">
        <v>32</v>
      </c>
    </row>
    <row r="22" spans="1:15">
      <c r="A22" s="28" t="s">
        <v>146</v>
      </c>
      <c r="O22" s="31" t="s">
        <v>147</v>
      </c>
    </row>
    <row r="25" spans="1:15">
      <c r="A25" s="30" t="s">
        <v>171</v>
      </c>
    </row>
  </sheetData>
  <conditionalFormatting sqref="B5:N21">
    <cfRule type="cellIs" dxfId="34" priority="5" stopIfTrue="1" operator="equal">
      <formula>0</formula>
    </cfRule>
  </conditionalFormatting>
  <conditionalFormatting sqref="B19:N19">
    <cfRule type="cellIs" dxfId="33" priority="4" stopIfTrue="1" operator="equal">
      <formula>0</formula>
    </cfRule>
  </conditionalFormatting>
  <conditionalFormatting sqref="B19:N19">
    <cfRule type="cellIs" dxfId="32" priority="3" stopIfTrue="1" operator="equal">
      <formula>0</formula>
    </cfRule>
  </conditionalFormatting>
  <conditionalFormatting sqref="B19:N19">
    <cfRule type="cellIs" dxfId="31" priority="2" stopIfTrue="1" operator="equal">
      <formula>0</formula>
    </cfRule>
  </conditionalFormatting>
  <conditionalFormatting sqref="B19:N19">
    <cfRule type="cellIs" dxfId="3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2.5703125" style="30" customWidth="1"/>
    <col min="2" max="14" width="8.7109375" style="30" customWidth="1"/>
    <col min="15" max="15" width="22.5703125" style="30" customWidth="1"/>
    <col min="16" max="16384" width="9.140625" style="30"/>
  </cols>
  <sheetData>
    <row r="1" spans="1:15" ht="15">
      <c r="A1" s="1" t="s">
        <v>210</v>
      </c>
      <c r="B1" s="13"/>
      <c r="C1" s="13"/>
      <c r="D1" s="13"/>
      <c r="E1" s="13"/>
      <c r="F1" s="13"/>
      <c r="G1" s="14"/>
      <c r="H1" s="14"/>
      <c r="I1" s="2"/>
      <c r="J1" s="2"/>
      <c r="K1" s="2"/>
      <c r="L1" s="2"/>
      <c r="M1" s="2"/>
      <c r="N1" s="2"/>
      <c r="O1" s="2"/>
    </row>
    <row r="2" spans="1:15" ht="15">
      <c r="A2" s="3" t="s">
        <v>184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22</v>
      </c>
      <c r="C5" s="19">
        <v>30</v>
      </c>
      <c r="D5" s="19">
        <v>15</v>
      </c>
      <c r="E5" s="19">
        <v>20</v>
      </c>
      <c r="F5" s="19">
        <v>18</v>
      </c>
      <c r="G5" s="19">
        <v>17</v>
      </c>
      <c r="H5" s="19">
        <v>17</v>
      </c>
      <c r="I5" s="19">
        <v>19</v>
      </c>
      <c r="J5" s="19">
        <v>18</v>
      </c>
      <c r="K5" s="19">
        <v>14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6406</v>
      </c>
      <c r="C6" s="19">
        <v>6544</v>
      </c>
      <c r="D6" s="19">
        <v>5937</v>
      </c>
      <c r="E6" s="19">
        <v>6692</v>
      </c>
      <c r="F6" s="19">
        <v>6202</v>
      </c>
      <c r="G6" s="19">
        <v>5737</v>
      </c>
      <c r="H6" s="19">
        <v>6006</v>
      </c>
      <c r="I6" s="19">
        <v>5192</v>
      </c>
      <c r="J6" s="19">
        <v>5525</v>
      </c>
      <c r="K6" s="19">
        <v>6243</v>
      </c>
      <c r="L6" s="19">
        <v>5596</v>
      </c>
      <c r="M6" s="19">
        <v>6155</v>
      </c>
      <c r="N6" s="19" t="s">
        <v>5</v>
      </c>
      <c r="O6" s="20" t="s">
        <v>8</v>
      </c>
    </row>
    <row r="7" spans="1:15">
      <c r="A7" s="7" t="s">
        <v>9</v>
      </c>
      <c r="B7" s="19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 t="s">
        <v>5</v>
      </c>
      <c r="O8" s="20" t="s">
        <v>12</v>
      </c>
    </row>
    <row r="9" spans="1:15">
      <c r="A9" s="163" t="s">
        <v>13</v>
      </c>
      <c r="B9" s="19">
        <v>64</v>
      </c>
      <c r="C9" s="19">
        <v>56</v>
      </c>
      <c r="D9" s="19">
        <v>43</v>
      </c>
      <c r="E9" s="19">
        <v>44</v>
      </c>
      <c r="F9" s="19">
        <v>45</v>
      </c>
      <c r="G9" s="19">
        <v>46</v>
      </c>
      <c r="H9" s="19">
        <v>42</v>
      </c>
      <c r="I9" s="19">
        <v>48</v>
      </c>
      <c r="J9" s="19">
        <v>38</v>
      </c>
      <c r="K9" s="19">
        <v>69</v>
      </c>
      <c r="L9" s="19">
        <v>56</v>
      </c>
      <c r="M9" s="19">
        <v>36</v>
      </c>
      <c r="N9" s="19" t="s">
        <v>5</v>
      </c>
      <c r="O9" s="20" t="s">
        <v>14</v>
      </c>
    </row>
    <row r="10" spans="1:15">
      <c r="A10" s="163" t="s">
        <v>15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19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19" t="s">
        <v>5</v>
      </c>
      <c r="O12" s="9" t="s">
        <v>158</v>
      </c>
    </row>
    <row r="13" spans="1:15">
      <c r="A13" s="163" t="s">
        <v>17</v>
      </c>
      <c r="B13" s="19">
        <v>27</v>
      </c>
      <c r="C13" s="19">
        <v>34</v>
      </c>
      <c r="D13" s="19">
        <v>29</v>
      </c>
      <c r="E13" s="19">
        <v>32</v>
      </c>
      <c r="F13" s="19">
        <v>29</v>
      </c>
      <c r="G13" s="19">
        <v>26</v>
      </c>
      <c r="H13" s="19">
        <v>46</v>
      </c>
      <c r="I13" s="19">
        <v>53</v>
      </c>
      <c r="J13" s="19">
        <v>77</v>
      </c>
      <c r="K13" s="19">
        <v>74</v>
      </c>
      <c r="L13" s="19">
        <v>70</v>
      </c>
      <c r="M13" s="19">
        <f>33+25+22+10</f>
        <v>90</v>
      </c>
      <c r="N13" s="19" t="s">
        <v>5</v>
      </c>
      <c r="O13" s="20" t="s">
        <v>18</v>
      </c>
    </row>
    <row r="14" spans="1:15">
      <c r="A14" s="163" t="s">
        <v>19</v>
      </c>
      <c r="B14" s="19">
        <v>193</v>
      </c>
      <c r="C14" s="19">
        <v>190</v>
      </c>
      <c r="D14" s="19">
        <v>180</v>
      </c>
      <c r="E14" s="19">
        <v>214</v>
      </c>
      <c r="F14" s="19">
        <v>176</v>
      </c>
      <c r="G14" s="19">
        <v>173</v>
      </c>
      <c r="H14" s="19">
        <v>186</v>
      </c>
      <c r="I14" s="19">
        <v>180</v>
      </c>
      <c r="J14" s="19">
        <v>99</v>
      </c>
      <c r="K14" s="19">
        <v>89</v>
      </c>
      <c r="L14" s="19">
        <v>89</v>
      </c>
      <c r="M14" s="19">
        <v>68</v>
      </c>
      <c r="N14" s="19" t="s">
        <v>5</v>
      </c>
      <c r="O14" s="20" t="s">
        <v>20</v>
      </c>
    </row>
    <row r="15" spans="1:15">
      <c r="A15" s="163" t="s">
        <v>21</v>
      </c>
      <c r="B15" s="19">
        <v>9</v>
      </c>
      <c r="C15" s="19">
        <v>17</v>
      </c>
      <c r="D15" s="19">
        <v>10</v>
      </c>
      <c r="E15" s="19">
        <v>18</v>
      </c>
      <c r="F15" s="19">
        <v>12</v>
      </c>
      <c r="G15" s="19">
        <v>20</v>
      </c>
      <c r="H15" s="19">
        <v>18</v>
      </c>
      <c r="I15" s="19">
        <v>21</v>
      </c>
      <c r="J15" s="19">
        <v>11</v>
      </c>
      <c r="K15" s="19">
        <v>15</v>
      </c>
      <c r="L15" s="19">
        <v>21</v>
      </c>
      <c r="M15" s="19">
        <v>8</v>
      </c>
      <c r="N15" s="19" t="s">
        <v>5</v>
      </c>
      <c r="O15" s="20" t="s">
        <v>22</v>
      </c>
    </row>
    <row r="16" spans="1:15">
      <c r="A16" s="21" t="s">
        <v>23</v>
      </c>
      <c r="B16" s="19">
        <v>937</v>
      </c>
      <c r="C16" s="19">
        <v>927</v>
      </c>
      <c r="D16" s="19">
        <v>917</v>
      </c>
      <c r="E16" s="19">
        <v>908</v>
      </c>
      <c r="F16" s="19">
        <v>900</v>
      </c>
      <c r="G16" s="19">
        <v>902</v>
      </c>
      <c r="H16" s="19">
        <v>901</v>
      </c>
      <c r="I16" s="19">
        <v>874</v>
      </c>
      <c r="J16" s="19">
        <v>868</v>
      </c>
      <c r="K16" s="19">
        <v>842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19" t="s">
        <v>5</v>
      </c>
      <c r="C18" s="19" t="s">
        <v>5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8" t="s">
        <v>5</v>
      </c>
      <c r="K19" s="8" t="s">
        <v>5</v>
      </c>
      <c r="L19" s="19">
        <v>360</v>
      </c>
      <c r="M19" s="8" t="s">
        <v>5</v>
      </c>
      <c r="N19" s="19" t="s">
        <v>5</v>
      </c>
      <c r="O19" s="9" t="s">
        <v>160</v>
      </c>
    </row>
    <row r="20" spans="1:15">
      <c r="A20" s="21" t="s">
        <v>29</v>
      </c>
      <c r="B20" s="19">
        <v>84</v>
      </c>
      <c r="C20" s="19">
        <v>74</v>
      </c>
      <c r="D20" s="19">
        <v>75</v>
      </c>
      <c r="E20" s="19" t="s">
        <v>5</v>
      </c>
      <c r="F20" s="19" t="s">
        <v>5</v>
      </c>
      <c r="G20" s="19">
        <v>74</v>
      </c>
      <c r="H20" s="19">
        <v>60</v>
      </c>
      <c r="I20" s="19">
        <v>65</v>
      </c>
      <c r="J20" s="19">
        <v>88</v>
      </c>
      <c r="K20" s="19">
        <v>84</v>
      </c>
      <c r="L20" s="19">
        <v>72</v>
      </c>
      <c r="M20" s="19" t="s">
        <v>37</v>
      </c>
      <c r="N20" s="19" t="s">
        <v>5</v>
      </c>
      <c r="O20" s="20" t="s">
        <v>30</v>
      </c>
    </row>
    <row r="21" spans="1:15">
      <c r="A21" s="22" t="s">
        <v>31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29" priority="5" stopIfTrue="1" operator="equal">
      <formula>0</formula>
    </cfRule>
  </conditionalFormatting>
  <conditionalFormatting sqref="B19:N19">
    <cfRule type="cellIs" dxfId="28" priority="4" stopIfTrue="1" operator="equal">
      <formula>0</formula>
    </cfRule>
  </conditionalFormatting>
  <conditionalFormatting sqref="B19:N19">
    <cfRule type="cellIs" dxfId="27" priority="3" stopIfTrue="1" operator="equal">
      <formula>0</formula>
    </cfRule>
  </conditionalFormatting>
  <conditionalFormatting sqref="B19:N19">
    <cfRule type="cellIs" dxfId="26" priority="2" stopIfTrue="1" operator="equal">
      <formula>0</formula>
    </cfRule>
  </conditionalFormatting>
  <conditionalFormatting sqref="B19:N19">
    <cfRule type="cellIs" dxfId="25" priority="1" stopIfTrue="1" operator="equal">
      <formula>0</formula>
    </cfRule>
  </conditionalFormatting>
  <printOptions horizontalCentered="1"/>
  <pageMargins left="0.59" right="0.6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1.42578125" style="30" customWidth="1"/>
    <col min="2" max="14" width="8.7109375" style="30" customWidth="1"/>
    <col min="15" max="15" width="21.42578125" style="30" customWidth="1"/>
    <col min="16" max="16384" width="9.140625" style="30"/>
  </cols>
  <sheetData>
    <row r="1" spans="1:15" ht="15">
      <c r="A1" s="1" t="s">
        <v>211</v>
      </c>
      <c r="B1" s="13"/>
      <c r="C1" s="13"/>
      <c r="D1" s="13"/>
      <c r="E1" s="13"/>
      <c r="F1" s="13"/>
      <c r="G1" s="14"/>
      <c r="H1" s="14"/>
      <c r="I1" s="14"/>
      <c r="J1" s="2"/>
      <c r="K1" s="2"/>
      <c r="L1" s="2"/>
      <c r="M1" s="2"/>
      <c r="N1" s="2"/>
      <c r="O1" s="2"/>
    </row>
    <row r="2" spans="1:15" ht="15">
      <c r="A2" s="3" t="s">
        <v>185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15</v>
      </c>
      <c r="C5" s="19">
        <v>15</v>
      </c>
      <c r="D5" s="19">
        <v>12</v>
      </c>
      <c r="E5" s="19">
        <v>11</v>
      </c>
      <c r="F5" s="19">
        <v>8</v>
      </c>
      <c r="G5" s="19">
        <v>14</v>
      </c>
      <c r="H5" s="19">
        <v>20</v>
      </c>
      <c r="I5" s="19">
        <v>13</v>
      </c>
      <c r="J5" s="19">
        <v>12</v>
      </c>
      <c r="K5" s="19">
        <v>14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6017</v>
      </c>
      <c r="C6" s="19">
        <v>5916</v>
      </c>
      <c r="D6" s="19">
        <v>5427</v>
      </c>
      <c r="E6" s="19">
        <v>6358</v>
      </c>
      <c r="F6" s="19">
        <v>5587</v>
      </c>
      <c r="G6" s="19">
        <v>4998</v>
      </c>
      <c r="H6" s="19">
        <v>5020</v>
      </c>
      <c r="I6" s="19">
        <v>4359</v>
      </c>
      <c r="J6" s="19">
        <v>4629</v>
      </c>
      <c r="K6" s="19">
        <v>5435</v>
      </c>
      <c r="L6" s="19">
        <v>4930</v>
      </c>
      <c r="M6" s="19">
        <v>4594</v>
      </c>
      <c r="N6" s="19" t="s">
        <v>5</v>
      </c>
      <c r="O6" s="20" t="s">
        <v>8</v>
      </c>
    </row>
    <row r="7" spans="1:15">
      <c r="A7" s="7" t="s">
        <v>9</v>
      </c>
      <c r="B7" s="19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 t="s">
        <v>5</v>
      </c>
      <c r="O8" s="20" t="s">
        <v>12</v>
      </c>
    </row>
    <row r="9" spans="1:15">
      <c r="A9" s="163" t="s">
        <v>13</v>
      </c>
      <c r="B9" s="19">
        <v>49</v>
      </c>
      <c r="C9" s="19">
        <v>31</v>
      </c>
      <c r="D9" s="19">
        <v>31</v>
      </c>
      <c r="E9" s="19">
        <v>41</v>
      </c>
      <c r="F9" s="19">
        <v>43</v>
      </c>
      <c r="G9" s="19">
        <v>38</v>
      </c>
      <c r="H9" s="19">
        <v>35</v>
      </c>
      <c r="I9" s="19">
        <v>36</v>
      </c>
      <c r="J9" s="19">
        <v>42</v>
      </c>
      <c r="K9" s="19">
        <v>39</v>
      </c>
      <c r="L9" s="19">
        <v>43</v>
      </c>
      <c r="M9" s="19">
        <v>35</v>
      </c>
      <c r="N9" s="19" t="s">
        <v>5</v>
      </c>
      <c r="O9" s="20" t="s">
        <v>14</v>
      </c>
    </row>
    <row r="10" spans="1:15">
      <c r="A10" s="163" t="s">
        <v>15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19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19" t="s">
        <v>5</v>
      </c>
      <c r="O12" s="9" t="s">
        <v>158</v>
      </c>
    </row>
    <row r="13" spans="1:15">
      <c r="A13" s="163" t="s">
        <v>17</v>
      </c>
      <c r="B13" s="19">
        <v>32</v>
      </c>
      <c r="C13" s="19">
        <v>23</v>
      </c>
      <c r="D13" s="19">
        <v>42</v>
      </c>
      <c r="E13" s="19">
        <v>19</v>
      </c>
      <c r="F13" s="19">
        <v>26</v>
      </c>
      <c r="G13" s="19">
        <v>37</v>
      </c>
      <c r="H13" s="19">
        <v>44</v>
      </c>
      <c r="I13" s="19">
        <v>50</v>
      </c>
      <c r="J13" s="19">
        <v>60</v>
      </c>
      <c r="K13" s="19">
        <v>51</v>
      </c>
      <c r="L13" s="19">
        <v>43</v>
      </c>
      <c r="M13" s="19">
        <f>36+12+13+8</f>
        <v>69</v>
      </c>
      <c r="N13" s="19" t="s">
        <v>5</v>
      </c>
      <c r="O13" s="20" t="s">
        <v>18</v>
      </c>
    </row>
    <row r="14" spans="1:15">
      <c r="A14" s="163" t="s">
        <v>19</v>
      </c>
      <c r="B14" s="19">
        <v>158</v>
      </c>
      <c r="C14" s="19">
        <v>176</v>
      </c>
      <c r="D14" s="19">
        <v>147</v>
      </c>
      <c r="E14" s="19">
        <v>178</v>
      </c>
      <c r="F14" s="19">
        <v>154</v>
      </c>
      <c r="G14" s="19">
        <v>154</v>
      </c>
      <c r="H14" s="19">
        <v>157</v>
      </c>
      <c r="I14" s="19">
        <v>159</v>
      </c>
      <c r="J14" s="19">
        <v>65</v>
      </c>
      <c r="K14" s="19">
        <v>73</v>
      </c>
      <c r="L14" s="19">
        <v>71</v>
      </c>
      <c r="M14" s="19">
        <v>48</v>
      </c>
      <c r="N14" s="19" t="s">
        <v>5</v>
      </c>
      <c r="O14" s="20" t="s">
        <v>20</v>
      </c>
    </row>
    <row r="15" spans="1:15">
      <c r="A15" s="163" t="s">
        <v>21</v>
      </c>
      <c r="B15" s="19">
        <v>6</v>
      </c>
      <c r="C15" s="19">
        <v>9</v>
      </c>
      <c r="D15" s="19">
        <v>7</v>
      </c>
      <c r="E15" s="19">
        <v>5</v>
      </c>
      <c r="F15" s="19">
        <v>12</v>
      </c>
      <c r="G15" s="19">
        <v>10</v>
      </c>
      <c r="H15" s="19">
        <v>19</v>
      </c>
      <c r="I15" s="19">
        <v>4</v>
      </c>
      <c r="J15" s="19">
        <v>21</v>
      </c>
      <c r="K15" s="19">
        <v>16</v>
      </c>
      <c r="L15" s="19">
        <v>12</v>
      </c>
      <c r="M15" s="19">
        <v>21</v>
      </c>
      <c r="N15" s="19" t="s">
        <v>5</v>
      </c>
      <c r="O15" s="20" t="s">
        <v>22</v>
      </c>
    </row>
    <row r="16" spans="1:15">
      <c r="A16" s="21" t="s">
        <v>23</v>
      </c>
      <c r="B16" s="19">
        <v>1214</v>
      </c>
      <c r="C16" s="19">
        <v>1167</v>
      </c>
      <c r="D16" s="19">
        <v>1121</v>
      </c>
      <c r="E16" s="19">
        <v>1078</v>
      </c>
      <c r="F16" s="19">
        <v>1035</v>
      </c>
      <c r="G16" s="19">
        <v>993</v>
      </c>
      <c r="H16" s="19">
        <v>941</v>
      </c>
      <c r="I16" s="19">
        <v>915</v>
      </c>
      <c r="J16" s="19">
        <v>866</v>
      </c>
      <c r="K16" s="19">
        <v>810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19" t="s">
        <v>5</v>
      </c>
      <c r="C18" s="19" t="s">
        <v>5</v>
      </c>
      <c r="D18" s="19" t="s">
        <v>5</v>
      </c>
      <c r="E18" s="19" t="s">
        <v>5</v>
      </c>
      <c r="F18" s="19" t="s">
        <v>5</v>
      </c>
      <c r="G18" s="19" t="s">
        <v>5</v>
      </c>
      <c r="H18" s="19" t="s">
        <v>5</v>
      </c>
      <c r="I18" s="19" t="s">
        <v>5</v>
      </c>
      <c r="J18" s="19" t="s">
        <v>5</v>
      </c>
      <c r="K18" s="19" t="s">
        <v>5</v>
      </c>
      <c r="L18" s="19" t="s">
        <v>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280</v>
      </c>
      <c r="N19" s="19" t="s">
        <v>5</v>
      </c>
      <c r="O19" s="9" t="s">
        <v>160</v>
      </c>
    </row>
    <row r="20" spans="1:15">
      <c r="A20" s="21" t="s">
        <v>29</v>
      </c>
      <c r="B20" s="19">
        <v>78</v>
      </c>
      <c r="C20" s="19">
        <v>62</v>
      </c>
      <c r="D20" s="19">
        <v>84</v>
      </c>
      <c r="E20" s="19" t="s">
        <v>5</v>
      </c>
      <c r="F20" s="19" t="s">
        <v>5</v>
      </c>
      <c r="G20" s="19">
        <v>64</v>
      </c>
      <c r="H20" s="19">
        <v>38</v>
      </c>
      <c r="I20" s="19">
        <v>55</v>
      </c>
      <c r="J20" s="19">
        <v>73</v>
      </c>
      <c r="K20" s="19">
        <v>80</v>
      </c>
      <c r="L20" s="19">
        <v>51</v>
      </c>
      <c r="M20" s="19" t="s">
        <v>37</v>
      </c>
      <c r="N20" s="19" t="s">
        <v>5</v>
      </c>
      <c r="O20" s="20" t="s">
        <v>30</v>
      </c>
    </row>
    <row r="21" spans="1:15">
      <c r="A21" s="22" t="s">
        <v>31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24" priority="5" stopIfTrue="1" operator="equal">
      <formula>0</formula>
    </cfRule>
  </conditionalFormatting>
  <conditionalFormatting sqref="B19:N19">
    <cfRule type="cellIs" dxfId="23" priority="4" stopIfTrue="1" operator="equal">
      <formula>0</formula>
    </cfRule>
  </conditionalFormatting>
  <conditionalFormatting sqref="B19:N19">
    <cfRule type="cellIs" dxfId="22" priority="3" stopIfTrue="1" operator="equal">
      <formula>0</formula>
    </cfRule>
  </conditionalFormatting>
  <conditionalFormatting sqref="B19:N19">
    <cfRule type="cellIs" dxfId="21" priority="2" stopIfTrue="1" operator="equal">
      <formula>0</formula>
    </cfRule>
  </conditionalFormatting>
  <conditionalFormatting sqref="B19:N19">
    <cfRule type="cellIs" dxfId="2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0.28515625" style="30" customWidth="1"/>
    <col min="2" max="14" width="8.7109375" style="30" customWidth="1"/>
    <col min="15" max="15" width="20.28515625" style="30" customWidth="1"/>
    <col min="16" max="16384" width="9.140625" style="30"/>
  </cols>
  <sheetData>
    <row r="1" spans="1:15" ht="15">
      <c r="A1" s="1" t="s">
        <v>212</v>
      </c>
      <c r="B1" s="13"/>
      <c r="C1" s="13"/>
      <c r="D1" s="13"/>
      <c r="E1" s="13"/>
      <c r="F1" s="13"/>
      <c r="G1" s="14"/>
      <c r="H1" s="14"/>
      <c r="I1" s="2"/>
      <c r="J1" s="2"/>
      <c r="K1" s="2"/>
      <c r="L1" s="2"/>
      <c r="M1" s="2"/>
      <c r="N1" s="2"/>
      <c r="O1" s="2"/>
    </row>
    <row r="2" spans="1:15" ht="15">
      <c r="A2" s="3" t="s">
        <v>186</v>
      </c>
      <c r="B2" s="1"/>
      <c r="C2" s="1"/>
      <c r="D2" s="1"/>
      <c r="E2" s="1"/>
      <c r="F2" s="1"/>
      <c r="G2" s="15"/>
      <c r="H2" s="15"/>
      <c r="I2" s="2"/>
      <c r="J2" s="2"/>
      <c r="K2" s="2"/>
      <c r="L2" s="2"/>
      <c r="M2" s="2"/>
      <c r="N2" s="2"/>
      <c r="O2" s="2"/>
    </row>
    <row r="3" spans="1:15" ht="15">
      <c r="A3" s="1"/>
      <c r="B3" s="1"/>
      <c r="C3" s="1"/>
      <c r="D3" s="1"/>
      <c r="E3" s="1"/>
      <c r="F3" s="1"/>
      <c r="G3" s="15"/>
      <c r="H3" s="15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37</v>
      </c>
      <c r="C5" s="19">
        <v>45</v>
      </c>
      <c r="D5" s="19">
        <v>27</v>
      </c>
      <c r="E5" s="19">
        <v>31</v>
      </c>
      <c r="F5" s="19">
        <v>26</v>
      </c>
      <c r="G5" s="19">
        <v>31</v>
      </c>
      <c r="H5" s="19">
        <v>37</v>
      </c>
      <c r="I5" s="19">
        <v>32</v>
      </c>
      <c r="J5" s="19">
        <f>18+14</f>
        <v>32</v>
      </c>
      <c r="K5" s="19">
        <f>12+14</f>
        <v>26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12423</v>
      </c>
      <c r="C6" s="19">
        <v>12460</v>
      </c>
      <c r="D6" s="19">
        <v>11364</v>
      </c>
      <c r="E6" s="19">
        <v>13050</v>
      </c>
      <c r="F6" s="19">
        <v>11789</v>
      </c>
      <c r="G6" s="19">
        <v>10735</v>
      </c>
      <c r="H6" s="19">
        <v>11026</v>
      </c>
      <c r="I6" s="19">
        <v>9551</v>
      </c>
      <c r="J6" s="19">
        <v>10154</v>
      </c>
      <c r="K6" s="19">
        <v>11678</v>
      </c>
      <c r="L6" s="19">
        <v>10526</v>
      </c>
      <c r="M6" s="19">
        <v>10749</v>
      </c>
      <c r="N6" s="19" t="s">
        <v>5</v>
      </c>
      <c r="O6" s="20" t="s">
        <v>8</v>
      </c>
    </row>
    <row r="7" spans="1:15">
      <c r="A7" s="7" t="s">
        <v>9</v>
      </c>
      <c r="B7" s="19" t="s">
        <v>5</v>
      </c>
      <c r="C7" s="19" t="s">
        <v>5</v>
      </c>
      <c r="D7" s="19" t="s">
        <v>5</v>
      </c>
      <c r="E7" s="19" t="s">
        <v>5</v>
      </c>
      <c r="F7" s="19" t="s">
        <v>5</v>
      </c>
      <c r="G7" s="19" t="s">
        <v>5</v>
      </c>
      <c r="H7" s="19" t="s">
        <v>5</v>
      </c>
      <c r="I7" s="19" t="s">
        <v>5</v>
      </c>
      <c r="J7" s="19" t="s">
        <v>5</v>
      </c>
      <c r="K7" s="19" t="s">
        <v>5</v>
      </c>
      <c r="L7" s="19" t="s">
        <v>5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 t="s">
        <v>5</v>
      </c>
      <c r="C8" s="19" t="s">
        <v>5</v>
      </c>
      <c r="D8" s="19" t="s">
        <v>5</v>
      </c>
      <c r="E8" s="19" t="s">
        <v>5</v>
      </c>
      <c r="F8" s="19" t="s">
        <v>5</v>
      </c>
      <c r="G8" s="19" t="s">
        <v>5</v>
      </c>
      <c r="H8" s="19" t="s">
        <v>5</v>
      </c>
      <c r="I8" s="19" t="s">
        <v>5</v>
      </c>
      <c r="J8" s="19" t="s">
        <v>5</v>
      </c>
      <c r="K8" s="19" t="s">
        <v>5</v>
      </c>
      <c r="L8" s="19" t="s">
        <v>5</v>
      </c>
      <c r="M8" s="19" t="s">
        <v>5</v>
      </c>
      <c r="N8" s="19" t="s">
        <v>5</v>
      </c>
      <c r="O8" s="20" t="s">
        <v>12</v>
      </c>
    </row>
    <row r="9" spans="1:15">
      <c r="A9" s="163" t="s">
        <v>13</v>
      </c>
      <c r="B9" s="19">
        <v>113</v>
      </c>
      <c r="C9" s="19">
        <v>87</v>
      </c>
      <c r="D9" s="19">
        <v>74</v>
      </c>
      <c r="E9" s="19">
        <v>85</v>
      </c>
      <c r="F9" s="19">
        <v>88</v>
      </c>
      <c r="G9" s="19">
        <v>84</v>
      </c>
      <c r="H9" s="19">
        <v>77</v>
      </c>
      <c r="I9" s="19">
        <v>84</v>
      </c>
      <c r="J9" s="19">
        <v>80</v>
      </c>
      <c r="K9" s="19">
        <v>108</v>
      </c>
      <c r="L9" s="19">
        <v>99</v>
      </c>
      <c r="M9" s="19">
        <v>71</v>
      </c>
      <c r="N9" s="19" t="s">
        <v>5</v>
      </c>
      <c r="O9" s="20" t="s">
        <v>14</v>
      </c>
    </row>
    <row r="10" spans="1:15">
      <c r="A10" s="163" t="s">
        <v>15</v>
      </c>
      <c r="B10" s="19" t="s">
        <v>5</v>
      </c>
      <c r="C10" s="19" t="s">
        <v>5</v>
      </c>
      <c r="D10" s="19" t="s">
        <v>5</v>
      </c>
      <c r="E10" s="19" t="s">
        <v>5</v>
      </c>
      <c r="F10" s="19" t="s">
        <v>5</v>
      </c>
      <c r="G10" s="19" t="s">
        <v>5</v>
      </c>
      <c r="H10" s="19" t="s">
        <v>5</v>
      </c>
      <c r="I10" s="19" t="s">
        <v>5</v>
      </c>
      <c r="J10" s="19" t="s">
        <v>5</v>
      </c>
      <c r="K10" s="19" t="s">
        <v>5</v>
      </c>
      <c r="L10" s="19" t="s">
        <v>5</v>
      </c>
      <c r="M10" s="19" t="s">
        <v>5</v>
      </c>
      <c r="N10" s="19" t="s">
        <v>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19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19" t="s">
        <v>5</v>
      </c>
      <c r="O12" s="9" t="s">
        <v>158</v>
      </c>
    </row>
    <row r="13" spans="1:15">
      <c r="A13" s="163" t="s">
        <v>17</v>
      </c>
      <c r="B13" s="19">
        <v>59</v>
      </c>
      <c r="C13" s="19">
        <v>57</v>
      </c>
      <c r="D13" s="19">
        <v>71</v>
      </c>
      <c r="E13" s="19">
        <v>51</v>
      </c>
      <c r="F13" s="19">
        <v>55</v>
      </c>
      <c r="G13" s="19">
        <v>63</v>
      </c>
      <c r="H13" s="19">
        <v>90</v>
      </c>
      <c r="I13" s="19">
        <v>103</v>
      </c>
      <c r="J13" s="19">
        <v>137</v>
      </c>
      <c r="K13" s="19">
        <v>125</v>
      </c>
      <c r="L13" s="19">
        <v>113</v>
      </c>
      <c r="M13" s="19">
        <f>69+37+35+18</f>
        <v>159</v>
      </c>
      <c r="N13" s="19" t="s">
        <v>5</v>
      </c>
      <c r="O13" s="20" t="s">
        <v>18</v>
      </c>
    </row>
    <row r="14" spans="1:15">
      <c r="A14" s="163" t="s">
        <v>19</v>
      </c>
      <c r="B14" s="19">
        <v>351</v>
      </c>
      <c r="C14" s="19">
        <v>366</v>
      </c>
      <c r="D14" s="19">
        <v>327</v>
      </c>
      <c r="E14" s="19">
        <v>392</v>
      </c>
      <c r="F14" s="19">
        <v>330</v>
      </c>
      <c r="G14" s="19">
        <v>327</v>
      </c>
      <c r="H14" s="19">
        <v>343</v>
      </c>
      <c r="I14" s="19">
        <v>339</v>
      </c>
      <c r="J14" s="19">
        <v>164</v>
      </c>
      <c r="K14" s="19">
        <v>162</v>
      </c>
      <c r="L14" s="19">
        <v>160</v>
      </c>
      <c r="M14" s="19">
        <v>116</v>
      </c>
      <c r="N14" s="19" t="s">
        <v>5</v>
      </c>
      <c r="O14" s="20" t="s">
        <v>20</v>
      </c>
    </row>
    <row r="15" spans="1:15">
      <c r="A15" s="163" t="s">
        <v>21</v>
      </c>
      <c r="B15" s="19">
        <v>15</v>
      </c>
      <c r="C15" s="19">
        <v>26</v>
      </c>
      <c r="D15" s="19">
        <v>17</v>
      </c>
      <c r="E15" s="19">
        <v>23</v>
      </c>
      <c r="F15" s="19">
        <v>24</v>
      </c>
      <c r="G15" s="19">
        <v>30</v>
      </c>
      <c r="H15" s="19">
        <v>37</v>
      </c>
      <c r="I15" s="19">
        <v>25</v>
      </c>
      <c r="J15" s="19">
        <v>32</v>
      </c>
      <c r="K15" s="19">
        <v>31</v>
      </c>
      <c r="L15" s="19">
        <v>33</v>
      </c>
      <c r="M15" s="19">
        <v>29</v>
      </c>
      <c r="N15" s="19" t="s">
        <v>5</v>
      </c>
      <c r="O15" s="20" t="s">
        <v>22</v>
      </c>
    </row>
    <row r="16" spans="1:15">
      <c r="A16" s="21" t="s">
        <v>23</v>
      </c>
      <c r="B16" s="19">
        <v>2151</v>
      </c>
      <c r="C16" s="19">
        <v>2094</v>
      </c>
      <c r="D16" s="19">
        <v>2038</v>
      </c>
      <c r="E16" s="19">
        <v>1986</v>
      </c>
      <c r="F16" s="19">
        <v>1935</v>
      </c>
      <c r="G16" s="19">
        <v>1895</v>
      </c>
      <c r="H16" s="19">
        <v>1842</v>
      </c>
      <c r="I16" s="19">
        <v>1789</v>
      </c>
      <c r="J16" s="19">
        <v>1734</v>
      </c>
      <c r="K16" s="19">
        <v>1652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 ht="12.75" customHeight="1">
      <c r="A18" s="21" t="s">
        <v>27</v>
      </c>
      <c r="B18" s="19" t="s">
        <v>5</v>
      </c>
      <c r="C18" s="19" t="s">
        <v>5</v>
      </c>
      <c r="D18" s="19">
        <v>24</v>
      </c>
      <c r="E18" s="19" t="s">
        <v>5</v>
      </c>
      <c r="F18" s="19" t="s">
        <v>5</v>
      </c>
      <c r="G18" s="19" t="s">
        <v>5</v>
      </c>
      <c r="H18" s="19">
        <v>22</v>
      </c>
      <c r="I18" s="19" t="s">
        <v>5</v>
      </c>
      <c r="J18" s="19" t="s">
        <v>5</v>
      </c>
      <c r="K18" s="19">
        <v>21</v>
      </c>
      <c r="L18" s="19" t="s">
        <v>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641</v>
      </c>
      <c r="N19" s="19" t="s">
        <v>5</v>
      </c>
      <c r="O19" s="9" t="s">
        <v>160</v>
      </c>
    </row>
    <row r="20" spans="1:15" ht="12.75" customHeight="1">
      <c r="A20" s="21" t="s">
        <v>29</v>
      </c>
      <c r="B20" s="19">
        <v>162</v>
      </c>
      <c r="C20" s="19">
        <v>138</v>
      </c>
      <c r="D20" s="19">
        <v>159</v>
      </c>
      <c r="E20" s="19">
        <v>488</v>
      </c>
      <c r="F20" s="19">
        <v>550</v>
      </c>
      <c r="G20" s="19">
        <v>138</v>
      </c>
      <c r="H20" s="19">
        <v>98</v>
      </c>
      <c r="I20" s="19">
        <v>120</v>
      </c>
      <c r="J20" s="19">
        <v>161</v>
      </c>
      <c r="K20" s="19">
        <v>164</v>
      </c>
      <c r="L20" s="19">
        <v>123</v>
      </c>
      <c r="M20" s="19" t="s">
        <v>37</v>
      </c>
      <c r="N20" s="19" t="s">
        <v>5</v>
      </c>
      <c r="O20" s="20" t="s">
        <v>30</v>
      </c>
    </row>
    <row r="21" spans="1:15">
      <c r="A21" s="22" t="s">
        <v>31</v>
      </c>
      <c r="B21" s="23" t="s">
        <v>5</v>
      </c>
      <c r="C21" s="23" t="s">
        <v>5</v>
      </c>
      <c r="D21" s="23" t="s">
        <v>5</v>
      </c>
      <c r="E21" s="23" t="s">
        <v>5</v>
      </c>
      <c r="F21" s="23" t="s">
        <v>5</v>
      </c>
      <c r="G21" s="23" t="s">
        <v>5</v>
      </c>
      <c r="H21" s="23" t="s">
        <v>5</v>
      </c>
      <c r="I21" s="23" t="s">
        <v>5</v>
      </c>
      <c r="J21" s="23" t="s">
        <v>5</v>
      </c>
      <c r="K21" s="23" t="s">
        <v>5</v>
      </c>
      <c r="L21" s="23" t="s">
        <v>5</v>
      </c>
      <c r="M21" s="23" t="s">
        <v>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19" priority="5" stopIfTrue="1" operator="equal">
      <formula>0</formula>
    </cfRule>
  </conditionalFormatting>
  <conditionalFormatting sqref="B19:N19">
    <cfRule type="cellIs" dxfId="18" priority="4" stopIfTrue="1" operator="equal">
      <formula>0</formula>
    </cfRule>
  </conditionalFormatting>
  <conditionalFormatting sqref="B19:N19">
    <cfRule type="cellIs" dxfId="17" priority="3" stopIfTrue="1" operator="equal">
      <formula>0</formula>
    </cfRule>
  </conditionalFormatting>
  <conditionalFormatting sqref="B19:N19">
    <cfRule type="cellIs" dxfId="16" priority="2" stopIfTrue="1" operator="equal">
      <formula>0</formula>
    </cfRule>
  </conditionalFormatting>
  <conditionalFormatting sqref="B19:N19">
    <cfRule type="cellIs" dxfId="15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1.42578125" style="30" customWidth="1"/>
    <col min="2" max="14" width="8.7109375" style="30" customWidth="1"/>
    <col min="15" max="15" width="21.42578125" style="30" customWidth="1"/>
    <col min="16" max="16384" width="9.140625" style="30"/>
  </cols>
  <sheetData>
    <row r="1" spans="1:15" ht="15">
      <c r="A1" s="1" t="s">
        <v>213</v>
      </c>
      <c r="B1" s="66"/>
      <c r="C1" s="66"/>
      <c r="D1" s="66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187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2045</v>
      </c>
      <c r="C5" s="19">
        <v>1979</v>
      </c>
      <c r="D5" s="19">
        <v>2035</v>
      </c>
      <c r="E5" s="19">
        <v>2114</v>
      </c>
      <c r="F5" s="19">
        <v>2215</v>
      </c>
      <c r="G5" s="19">
        <v>2222</v>
      </c>
      <c r="H5" s="19">
        <v>2317</v>
      </c>
      <c r="I5" s="19">
        <v>2270</v>
      </c>
      <c r="J5" s="19">
        <v>2390</v>
      </c>
      <c r="K5" s="19">
        <v>2387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404699</v>
      </c>
      <c r="C6" s="19">
        <v>404531</v>
      </c>
      <c r="D6" s="19">
        <v>424034</v>
      </c>
      <c r="E6" s="19">
        <v>440149</v>
      </c>
      <c r="F6" s="19">
        <v>440790</v>
      </c>
      <c r="G6" s="19">
        <v>450646</v>
      </c>
      <c r="H6" s="19">
        <v>451863</v>
      </c>
      <c r="I6" s="19">
        <v>450596</v>
      </c>
      <c r="J6" s="19">
        <v>461934</v>
      </c>
      <c r="K6" s="19">
        <v>476592</v>
      </c>
      <c r="L6" s="19">
        <f>264703+218682</f>
        <v>483385</v>
      </c>
      <c r="M6" s="19">
        <v>493086</v>
      </c>
      <c r="N6" s="19">
        <v>529252</v>
      </c>
      <c r="O6" s="20" t="s">
        <v>8</v>
      </c>
    </row>
    <row r="7" spans="1:15">
      <c r="A7" s="7" t="s">
        <v>9</v>
      </c>
      <c r="B7" s="19">
        <v>179928</v>
      </c>
      <c r="C7" s="19">
        <v>77727</v>
      </c>
      <c r="D7" s="19">
        <v>85758</v>
      </c>
      <c r="E7" s="19">
        <v>95935</v>
      </c>
      <c r="F7" s="19">
        <v>101820</v>
      </c>
      <c r="G7" s="19">
        <v>115775</v>
      </c>
      <c r="H7" s="19">
        <v>211757</v>
      </c>
      <c r="I7" s="19">
        <v>137685</v>
      </c>
      <c r="J7" s="19">
        <v>130257</v>
      </c>
      <c r="K7" s="19">
        <v>117206</v>
      </c>
      <c r="L7" s="19">
        <v>116688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>
        <v>13339</v>
      </c>
      <c r="C8" s="19">
        <v>16164</v>
      </c>
      <c r="D8" s="19">
        <v>17220</v>
      </c>
      <c r="E8" s="19">
        <v>16937</v>
      </c>
      <c r="F8" s="19">
        <v>17011</v>
      </c>
      <c r="G8" s="19">
        <v>17883</v>
      </c>
      <c r="H8" s="19">
        <v>20397</v>
      </c>
      <c r="I8" s="19">
        <v>20924</v>
      </c>
      <c r="J8" s="19">
        <v>19403</v>
      </c>
      <c r="K8" s="19">
        <v>20759</v>
      </c>
      <c r="L8" s="19">
        <v>22662</v>
      </c>
      <c r="M8" s="19">
        <v>22203</v>
      </c>
      <c r="N8" s="19">
        <v>23301</v>
      </c>
      <c r="O8" s="20" t="s">
        <v>12</v>
      </c>
    </row>
    <row r="9" spans="1:15">
      <c r="A9" s="163" t="s">
        <v>13</v>
      </c>
      <c r="B9" s="19">
        <v>4227</v>
      </c>
      <c r="C9" s="19">
        <v>4364</v>
      </c>
      <c r="D9" s="19">
        <v>4342</v>
      </c>
      <c r="E9" s="19">
        <v>4424</v>
      </c>
      <c r="F9" s="19">
        <v>4793</v>
      </c>
      <c r="G9" s="19">
        <v>4784</v>
      </c>
      <c r="H9" s="19">
        <v>5247</v>
      </c>
      <c r="I9" s="19">
        <v>5293</v>
      </c>
      <c r="J9" s="19">
        <v>5701</v>
      </c>
      <c r="K9" s="19">
        <v>6266</v>
      </c>
      <c r="L9" s="19">
        <v>5448</v>
      </c>
      <c r="M9" s="19">
        <v>5339</v>
      </c>
      <c r="N9" s="19" t="s">
        <v>5</v>
      </c>
      <c r="O9" s="20" t="s">
        <v>14</v>
      </c>
    </row>
    <row r="10" spans="1:15">
      <c r="A10" s="163" t="s">
        <v>15</v>
      </c>
      <c r="B10" s="19">
        <v>19435</v>
      </c>
      <c r="C10" s="19">
        <v>17568</v>
      </c>
      <c r="D10" s="19">
        <v>17294</v>
      </c>
      <c r="E10" s="19">
        <v>17187</v>
      </c>
      <c r="F10" s="19">
        <v>17774</v>
      </c>
      <c r="G10" s="19">
        <v>18012</v>
      </c>
      <c r="H10" s="19">
        <v>18787</v>
      </c>
      <c r="I10" s="19">
        <v>21092</v>
      </c>
      <c r="J10" s="19">
        <v>21048</v>
      </c>
      <c r="K10" s="19">
        <v>22260</v>
      </c>
      <c r="L10" s="19">
        <v>22926</v>
      </c>
      <c r="M10" s="19">
        <v>26070</v>
      </c>
      <c r="N10" s="19">
        <v>23452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19">
        <v>15765</v>
      </c>
      <c r="G11" s="19">
        <v>18425</v>
      </c>
      <c r="H11" s="19">
        <v>17975</v>
      </c>
      <c r="I11" s="19">
        <v>20044</v>
      </c>
      <c r="J11" s="19">
        <v>21481</v>
      </c>
      <c r="K11" s="8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2547</v>
      </c>
      <c r="C13" s="19">
        <v>2550</v>
      </c>
      <c r="D13" s="19">
        <v>2564</v>
      </c>
      <c r="E13" s="19">
        <v>2701</v>
      </c>
      <c r="F13" s="19">
        <v>2743</v>
      </c>
      <c r="G13" s="19">
        <v>2849</v>
      </c>
      <c r="H13" s="19">
        <v>5484</v>
      </c>
      <c r="I13" s="19">
        <v>6810</v>
      </c>
      <c r="J13" s="19">
        <v>7415</v>
      </c>
      <c r="K13" s="19">
        <v>7101</v>
      </c>
      <c r="L13" s="19">
        <v>7414</v>
      </c>
      <c r="M13" s="19">
        <v>7667</v>
      </c>
      <c r="N13" s="19" t="s">
        <v>5</v>
      </c>
      <c r="O13" s="20" t="s">
        <v>18</v>
      </c>
    </row>
    <row r="14" spans="1:15">
      <c r="A14" s="163" t="s">
        <v>19</v>
      </c>
      <c r="B14" s="19">
        <v>9041</v>
      </c>
      <c r="C14" s="19">
        <v>9177</v>
      </c>
      <c r="D14" s="19">
        <v>10316</v>
      </c>
      <c r="E14" s="19">
        <v>10207</v>
      </c>
      <c r="F14" s="19">
        <v>10029</v>
      </c>
      <c r="G14" s="19">
        <v>9645</v>
      </c>
      <c r="H14" s="19">
        <v>9938</v>
      </c>
      <c r="I14" s="19">
        <v>10203</v>
      </c>
      <c r="J14" s="19">
        <v>6184</v>
      </c>
      <c r="K14" s="19">
        <v>6241</v>
      </c>
      <c r="L14" s="19">
        <v>6209</v>
      </c>
      <c r="M14" s="19">
        <v>6398</v>
      </c>
      <c r="N14" s="19" t="s">
        <v>5</v>
      </c>
      <c r="O14" s="20" t="s">
        <v>20</v>
      </c>
    </row>
    <row r="15" spans="1:15">
      <c r="A15" s="163" t="s">
        <v>21</v>
      </c>
      <c r="B15" s="19">
        <v>1173</v>
      </c>
      <c r="C15" s="19">
        <v>1210</v>
      </c>
      <c r="D15" s="19">
        <v>1220</v>
      </c>
      <c r="E15" s="19">
        <v>1311</v>
      </c>
      <c r="F15" s="19">
        <v>1341</v>
      </c>
      <c r="G15" s="19">
        <v>1545</v>
      </c>
      <c r="H15" s="19">
        <v>1750</v>
      </c>
      <c r="I15" s="19">
        <v>1776</v>
      </c>
      <c r="J15" s="19">
        <v>1942</v>
      </c>
      <c r="K15" s="19">
        <v>2008</v>
      </c>
      <c r="L15" s="19">
        <v>1970</v>
      </c>
      <c r="M15" s="19">
        <v>1949</v>
      </c>
      <c r="N15" s="19" t="s">
        <v>5</v>
      </c>
      <c r="O15" s="20" t="s">
        <v>22</v>
      </c>
    </row>
    <row r="16" spans="1:15">
      <c r="A16" s="21" t="s">
        <v>23</v>
      </c>
      <c r="B16" s="19">
        <v>86291</v>
      </c>
      <c r="C16" s="19">
        <v>87500</v>
      </c>
      <c r="D16" s="19">
        <v>88728</v>
      </c>
      <c r="E16" s="19">
        <v>89976</v>
      </c>
      <c r="F16" s="19">
        <v>91243</v>
      </c>
      <c r="G16" s="19">
        <v>92487</v>
      </c>
      <c r="H16" s="19">
        <v>93752</v>
      </c>
      <c r="I16" s="19">
        <v>95166</v>
      </c>
      <c r="J16" s="19">
        <v>96641</v>
      </c>
      <c r="K16" s="19">
        <v>98289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7" t="s">
        <v>27</v>
      </c>
      <c r="B18" s="19">
        <v>50116</v>
      </c>
      <c r="C18" s="19">
        <v>52214</v>
      </c>
      <c r="D18" s="19">
        <v>53252</v>
      </c>
      <c r="E18" s="19">
        <v>53778</v>
      </c>
      <c r="F18" s="19">
        <v>57855</v>
      </c>
      <c r="G18" s="19">
        <v>61132</v>
      </c>
      <c r="H18" s="19">
        <v>59671</v>
      </c>
      <c r="I18" s="19">
        <v>64303</v>
      </c>
      <c r="J18" s="19">
        <v>76060</v>
      </c>
      <c r="K18" s="19">
        <v>76650</v>
      </c>
      <c r="L18" s="19">
        <v>78495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19">
        <v>53700</v>
      </c>
      <c r="C19" s="19">
        <v>53200</v>
      </c>
      <c r="D19" s="19">
        <v>56900</v>
      </c>
      <c r="E19" s="19">
        <v>59800</v>
      </c>
      <c r="F19" s="19">
        <v>59200</v>
      </c>
      <c r="G19" s="19">
        <v>58700</v>
      </c>
      <c r="H19" s="19">
        <v>57007</v>
      </c>
      <c r="I19" s="19" t="s">
        <v>5</v>
      </c>
      <c r="J19" s="19" t="s">
        <v>5</v>
      </c>
      <c r="K19" s="19">
        <v>59500</v>
      </c>
      <c r="L19" s="19">
        <v>60400</v>
      </c>
      <c r="M19" s="19">
        <v>63258.2</v>
      </c>
      <c r="N19" s="8" t="s">
        <v>5</v>
      </c>
      <c r="O19" s="9" t="s">
        <v>160</v>
      </c>
    </row>
    <row r="20" spans="1:15">
      <c r="A20" s="7" t="s">
        <v>29</v>
      </c>
      <c r="B20" s="19">
        <v>5396</v>
      </c>
      <c r="C20" s="19">
        <v>5777</v>
      </c>
      <c r="D20" s="19">
        <v>5994</v>
      </c>
      <c r="E20" s="19">
        <v>6002</v>
      </c>
      <c r="F20" s="19">
        <v>6123</v>
      </c>
      <c r="G20" s="19">
        <v>6361</v>
      </c>
      <c r="H20" s="19">
        <v>6483</v>
      </c>
      <c r="I20" s="19">
        <v>7414</v>
      </c>
      <c r="J20" s="19">
        <v>7755</v>
      </c>
      <c r="K20" s="19">
        <v>7788</v>
      </c>
      <c r="L20" s="19">
        <v>7414</v>
      </c>
      <c r="M20" s="19">
        <v>7347</v>
      </c>
      <c r="N20" s="19" t="s">
        <v>5</v>
      </c>
      <c r="O20" s="20" t="s">
        <v>30</v>
      </c>
    </row>
    <row r="21" spans="1:15">
      <c r="A21" s="22" t="s">
        <v>31</v>
      </c>
      <c r="B21" s="23">
        <v>18441</v>
      </c>
      <c r="C21" s="23">
        <v>19868</v>
      </c>
      <c r="D21" s="23">
        <v>21162</v>
      </c>
      <c r="E21" s="23">
        <v>20346</v>
      </c>
      <c r="F21" s="23">
        <v>22225</v>
      </c>
      <c r="G21" s="23">
        <v>19653</v>
      </c>
      <c r="H21" s="23">
        <v>20607</v>
      </c>
      <c r="I21" s="23">
        <v>24449</v>
      </c>
      <c r="J21" s="23">
        <v>30463</v>
      </c>
      <c r="K21" s="23">
        <v>31914</v>
      </c>
      <c r="L21" s="23">
        <v>28494</v>
      </c>
      <c r="M21" s="23">
        <v>23662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14" priority="5" stopIfTrue="1" operator="equal">
      <formula>0</formula>
    </cfRule>
  </conditionalFormatting>
  <conditionalFormatting sqref="B19:N19">
    <cfRule type="cellIs" dxfId="13" priority="4" stopIfTrue="1" operator="equal">
      <formula>0</formula>
    </cfRule>
  </conditionalFormatting>
  <conditionalFormatting sqref="B19:N19">
    <cfRule type="cellIs" dxfId="12" priority="3" stopIfTrue="1" operator="equal">
      <formula>0</formula>
    </cfRule>
  </conditionalFormatting>
  <conditionalFormatting sqref="B19:N19">
    <cfRule type="cellIs" dxfId="11" priority="2" stopIfTrue="1" operator="equal">
      <formula>0</formula>
    </cfRule>
  </conditionalFormatting>
  <conditionalFormatting sqref="B19:N19">
    <cfRule type="cellIs" dxfId="1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0.85546875" style="30" customWidth="1"/>
    <col min="2" max="14" width="8.7109375" style="30" customWidth="1"/>
    <col min="15" max="15" width="20.85546875" style="30" customWidth="1"/>
    <col min="16" max="16384" width="9.140625" style="30"/>
  </cols>
  <sheetData>
    <row r="1" spans="1:15" ht="15">
      <c r="A1" s="1" t="s">
        <v>214</v>
      </c>
      <c r="B1" s="66"/>
      <c r="C1" s="66"/>
      <c r="D1" s="66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188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832</v>
      </c>
      <c r="C5" s="19">
        <v>771</v>
      </c>
      <c r="D5" s="19">
        <v>796</v>
      </c>
      <c r="E5" s="19">
        <v>872</v>
      </c>
      <c r="F5" s="19">
        <v>919</v>
      </c>
      <c r="G5" s="19">
        <v>895</v>
      </c>
      <c r="H5" s="19">
        <v>938</v>
      </c>
      <c r="I5" s="19">
        <v>847</v>
      </c>
      <c r="J5" s="19">
        <v>921</v>
      </c>
      <c r="K5" s="19">
        <v>936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183324</v>
      </c>
      <c r="C6" s="19">
        <v>181600</v>
      </c>
      <c r="D6" s="19">
        <v>197224</v>
      </c>
      <c r="E6" s="19">
        <v>202282</v>
      </c>
      <c r="F6" s="19">
        <v>198809</v>
      </c>
      <c r="G6" s="19">
        <v>203895</v>
      </c>
      <c r="H6" s="19">
        <v>202105</v>
      </c>
      <c r="I6" s="19">
        <v>204196</v>
      </c>
      <c r="J6" s="19">
        <v>205817</v>
      </c>
      <c r="K6" s="19">
        <v>215465</v>
      </c>
      <c r="L6" s="19">
        <v>218682</v>
      </c>
      <c r="M6" s="19">
        <v>217549</v>
      </c>
      <c r="N6" s="19">
        <v>238424</v>
      </c>
      <c r="O6" s="20" t="s">
        <v>8</v>
      </c>
    </row>
    <row r="7" spans="1:15">
      <c r="A7" s="7" t="s">
        <v>9</v>
      </c>
      <c r="B7" s="19">
        <v>125646</v>
      </c>
      <c r="C7" s="19">
        <v>35522</v>
      </c>
      <c r="D7" s="19">
        <v>38168</v>
      </c>
      <c r="E7" s="19">
        <v>38137</v>
      </c>
      <c r="F7" s="19">
        <v>39905</v>
      </c>
      <c r="G7" s="19">
        <v>43187</v>
      </c>
      <c r="H7" s="19">
        <v>85456</v>
      </c>
      <c r="I7" s="19">
        <v>51321</v>
      </c>
      <c r="J7" s="19">
        <v>57326</v>
      </c>
      <c r="K7" s="19">
        <v>51345</v>
      </c>
      <c r="L7" s="19">
        <v>52792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>
        <v>5411</v>
      </c>
      <c r="C8" s="19">
        <v>6670</v>
      </c>
      <c r="D8" s="19">
        <v>7131</v>
      </c>
      <c r="E8" s="19">
        <v>6911</v>
      </c>
      <c r="F8" s="19">
        <v>6932</v>
      </c>
      <c r="G8" s="19">
        <v>7326</v>
      </c>
      <c r="H8" s="19">
        <v>8644</v>
      </c>
      <c r="I8" s="19">
        <v>10363</v>
      </c>
      <c r="J8" s="19">
        <v>8302</v>
      </c>
      <c r="K8" s="19">
        <v>8856</v>
      </c>
      <c r="L8" s="19">
        <v>9799</v>
      </c>
      <c r="M8" s="19">
        <v>9339</v>
      </c>
      <c r="N8" s="19">
        <f>23301-13356</f>
        <v>9945</v>
      </c>
      <c r="O8" s="20" t="s">
        <v>12</v>
      </c>
    </row>
    <row r="9" spans="1:15">
      <c r="A9" s="163" t="s">
        <v>13</v>
      </c>
      <c r="B9" s="19">
        <v>1537</v>
      </c>
      <c r="C9" s="19">
        <v>1603</v>
      </c>
      <c r="D9" s="19">
        <v>1587</v>
      </c>
      <c r="E9" s="19">
        <v>1602</v>
      </c>
      <c r="F9" s="19">
        <v>1705</v>
      </c>
      <c r="G9" s="19">
        <v>1647</v>
      </c>
      <c r="H9" s="19">
        <v>1819</v>
      </c>
      <c r="I9" s="19">
        <v>1938</v>
      </c>
      <c r="J9" s="19">
        <v>2104</v>
      </c>
      <c r="K9" s="19">
        <v>2460</v>
      </c>
      <c r="L9" s="19">
        <v>2081</v>
      </c>
      <c r="M9" s="19">
        <v>2031</v>
      </c>
      <c r="N9" s="19" t="s">
        <v>5</v>
      </c>
      <c r="O9" s="20" t="s">
        <v>14</v>
      </c>
    </row>
    <row r="10" spans="1:15">
      <c r="A10" s="163" t="s">
        <v>15</v>
      </c>
      <c r="B10" s="19">
        <v>8241</v>
      </c>
      <c r="C10" s="19">
        <v>7709</v>
      </c>
      <c r="D10" s="19">
        <v>7681</v>
      </c>
      <c r="E10" s="19">
        <v>7720</v>
      </c>
      <c r="F10" s="19">
        <v>7905</v>
      </c>
      <c r="G10" s="19">
        <v>7983</v>
      </c>
      <c r="H10" s="19">
        <v>8231</v>
      </c>
      <c r="I10" s="19">
        <v>9404</v>
      </c>
      <c r="J10" s="19">
        <v>9420</v>
      </c>
      <c r="K10" s="19">
        <v>10029</v>
      </c>
      <c r="L10" s="19">
        <v>10563</v>
      </c>
      <c r="M10" s="19">
        <v>11350</v>
      </c>
      <c r="N10" s="19">
        <v>11227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19">
        <v>6613</v>
      </c>
      <c r="G11" s="19">
        <v>6755</v>
      </c>
      <c r="H11" s="19">
        <v>7609</v>
      </c>
      <c r="I11" s="19">
        <v>8677</v>
      </c>
      <c r="J11" s="19">
        <v>9269</v>
      </c>
      <c r="K11" s="19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1008</v>
      </c>
      <c r="C13" s="19">
        <v>1023</v>
      </c>
      <c r="D13" s="19">
        <v>1033</v>
      </c>
      <c r="E13" s="19">
        <v>1114</v>
      </c>
      <c r="F13" s="19">
        <v>1092</v>
      </c>
      <c r="G13" s="19">
        <v>1186</v>
      </c>
      <c r="H13" s="19">
        <v>2228</v>
      </c>
      <c r="I13" s="19">
        <v>2663</v>
      </c>
      <c r="J13" s="19">
        <v>2667</v>
      </c>
      <c r="K13" s="19">
        <v>2440</v>
      </c>
      <c r="L13" s="19">
        <v>2761</v>
      </c>
      <c r="M13" s="19">
        <v>2685</v>
      </c>
      <c r="N13" s="19" t="s">
        <v>5</v>
      </c>
      <c r="O13" s="20" t="s">
        <v>18</v>
      </c>
    </row>
    <row r="14" spans="1:15">
      <c r="A14" s="163" t="s">
        <v>19</v>
      </c>
      <c r="B14" s="19">
        <v>4026</v>
      </c>
      <c r="C14" s="19">
        <v>4009</v>
      </c>
      <c r="D14" s="19">
        <v>4168</v>
      </c>
      <c r="E14" s="19">
        <v>4349</v>
      </c>
      <c r="F14" s="19">
        <v>4140</v>
      </c>
      <c r="G14" s="19">
        <v>4230</v>
      </c>
      <c r="H14" s="19">
        <v>4189</v>
      </c>
      <c r="I14" s="19">
        <v>4327</v>
      </c>
      <c r="J14" s="19">
        <v>2824</v>
      </c>
      <c r="K14" s="19">
        <v>2870</v>
      </c>
      <c r="L14" s="19">
        <v>2866</v>
      </c>
      <c r="M14" s="19">
        <v>3005</v>
      </c>
      <c r="N14" s="19" t="s">
        <v>5</v>
      </c>
      <c r="O14" s="20" t="s">
        <v>20</v>
      </c>
    </row>
    <row r="15" spans="1:15">
      <c r="A15" s="163" t="s">
        <v>21</v>
      </c>
      <c r="B15" s="19">
        <v>394</v>
      </c>
      <c r="C15" s="19">
        <v>379</v>
      </c>
      <c r="D15" s="19">
        <v>365</v>
      </c>
      <c r="E15" s="19">
        <v>415</v>
      </c>
      <c r="F15" s="19">
        <v>417</v>
      </c>
      <c r="G15" s="19">
        <v>437</v>
      </c>
      <c r="H15" s="19">
        <v>476</v>
      </c>
      <c r="I15" s="19">
        <v>457</v>
      </c>
      <c r="J15" s="19">
        <v>487</v>
      </c>
      <c r="K15" s="19">
        <v>493</v>
      </c>
      <c r="L15" s="19">
        <v>500</v>
      </c>
      <c r="M15" s="19">
        <v>547</v>
      </c>
      <c r="N15" s="19" t="s">
        <v>5</v>
      </c>
      <c r="O15" s="20" t="s">
        <v>22</v>
      </c>
    </row>
    <row r="16" spans="1:15">
      <c r="A16" s="21" t="s">
        <v>23</v>
      </c>
      <c r="B16" s="19">
        <v>36107</v>
      </c>
      <c r="C16" s="19">
        <v>36523</v>
      </c>
      <c r="D16" s="19">
        <v>36945</v>
      </c>
      <c r="E16" s="19">
        <v>37371</v>
      </c>
      <c r="F16" s="19">
        <v>37803</v>
      </c>
      <c r="G16" s="19">
        <v>38232</v>
      </c>
      <c r="H16" s="19">
        <v>38667</v>
      </c>
      <c r="I16" s="19">
        <v>39128</v>
      </c>
      <c r="J16" s="19">
        <v>39609</v>
      </c>
      <c r="K16" s="19">
        <v>40120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 t="s">
        <v>37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7" t="s">
        <v>27</v>
      </c>
      <c r="B18" s="19">
        <v>21804</v>
      </c>
      <c r="C18" s="19">
        <v>22554</v>
      </c>
      <c r="D18" s="19">
        <v>23434</v>
      </c>
      <c r="E18" s="19">
        <v>23647</v>
      </c>
      <c r="F18" s="19">
        <v>26151</v>
      </c>
      <c r="G18" s="19">
        <v>26921</v>
      </c>
      <c r="H18" s="19">
        <v>25522</v>
      </c>
      <c r="I18" s="19">
        <v>28064</v>
      </c>
      <c r="J18" s="19">
        <v>30694</v>
      </c>
      <c r="K18" s="19">
        <v>32312</v>
      </c>
      <c r="L18" s="19">
        <v>34070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19">
        <v>23606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26250.400000000001</v>
      </c>
      <c r="N19" s="8" t="s">
        <v>5</v>
      </c>
      <c r="O19" s="9" t="s">
        <v>160</v>
      </c>
    </row>
    <row r="20" spans="1:15">
      <c r="A20" s="7" t="s">
        <v>29</v>
      </c>
      <c r="B20" s="19">
        <v>1480</v>
      </c>
      <c r="C20" s="19">
        <v>1644</v>
      </c>
      <c r="D20" s="19">
        <v>1607</v>
      </c>
      <c r="E20" s="19" t="s">
        <v>5</v>
      </c>
      <c r="F20" s="19" t="s">
        <v>5</v>
      </c>
      <c r="G20" s="19">
        <v>1806</v>
      </c>
      <c r="H20" s="19">
        <v>1796</v>
      </c>
      <c r="I20" s="19">
        <v>1946</v>
      </c>
      <c r="J20" s="19">
        <v>1975</v>
      </c>
      <c r="K20" s="19">
        <v>1940</v>
      </c>
      <c r="L20" s="19">
        <v>2129</v>
      </c>
      <c r="M20" s="19">
        <v>2095</v>
      </c>
      <c r="N20" s="19" t="s">
        <v>5</v>
      </c>
      <c r="O20" s="20" t="s">
        <v>30</v>
      </c>
    </row>
    <row r="21" spans="1:15">
      <c r="A21" s="22" t="s">
        <v>31</v>
      </c>
      <c r="B21" s="23">
        <v>4643</v>
      </c>
      <c r="C21" s="23">
        <v>4605</v>
      </c>
      <c r="D21" s="23">
        <v>4745</v>
      </c>
      <c r="E21" s="23">
        <v>4984</v>
      </c>
      <c r="F21" s="23">
        <v>5372</v>
      </c>
      <c r="G21" s="23">
        <v>4039</v>
      </c>
      <c r="H21" s="23">
        <v>4131</v>
      </c>
      <c r="I21" s="23">
        <v>4817</v>
      </c>
      <c r="J21" s="23">
        <v>4866</v>
      </c>
      <c r="K21" s="23">
        <v>6288</v>
      </c>
      <c r="L21" s="23">
        <v>5330</v>
      </c>
      <c r="M21" s="23">
        <v>4545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9" priority="5" stopIfTrue="1" operator="equal">
      <formula>0</formula>
    </cfRule>
  </conditionalFormatting>
  <conditionalFormatting sqref="B19:N19">
    <cfRule type="cellIs" dxfId="8" priority="4" stopIfTrue="1" operator="equal">
      <formula>0</formula>
    </cfRule>
  </conditionalFormatting>
  <conditionalFormatting sqref="B19:N19">
    <cfRule type="cellIs" dxfId="7" priority="3" stopIfTrue="1" operator="equal">
      <formula>0</formula>
    </cfRule>
  </conditionalFormatting>
  <conditionalFormatting sqref="B19:N19">
    <cfRule type="cellIs" dxfId="6" priority="2" stopIfTrue="1" operator="equal">
      <formula>0</formula>
    </cfRule>
  </conditionalFormatting>
  <conditionalFormatting sqref="B19:N19">
    <cfRule type="cellIs" dxfId="5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22"/>
  <sheetViews>
    <sheetView zoomScaleNormal="100" workbookViewId="0"/>
  </sheetViews>
  <sheetFormatPr defaultRowHeight="12.75"/>
  <cols>
    <col min="1" max="1" width="21.42578125" style="30" customWidth="1"/>
    <col min="2" max="14" width="8.7109375" style="30" customWidth="1"/>
    <col min="15" max="15" width="21.42578125" style="30" customWidth="1"/>
    <col min="16" max="16384" width="9.140625" style="30"/>
  </cols>
  <sheetData>
    <row r="1" spans="1:15" ht="15">
      <c r="A1" s="1" t="s">
        <v>215</v>
      </c>
      <c r="B1" s="66"/>
      <c r="C1" s="66"/>
      <c r="D1" s="66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189</v>
      </c>
      <c r="B2" s="3"/>
      <c r="C2" s="3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1"/>
      <c r="B3" s="3"/>
      <c r="C3" s="3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64" t="s">
        <v>2</v>
      </c>
    </row>
    <row r="5" spans="1:15">
      <c r="A5" s="141" t="s">
        <v>4</v>
      </c>
      <c r="B5" s="19">
        <v>1213</v>
      </c>
      <c r="C5" s="19">
        <v>1208</v>
      </c>
      <c r="D5" s="19">
        <v>1239</v>
      </c>
      <c r="E5" s="19">
        <v>1242</v>
      </c>
      <c r="F5" s="19">
        <v>1296</v>
      </c>
      <c r="G5" s="19">
        <v>1327</v>
      </c>
      <c r="H5" s="19">
        <v>1379</v>
      </c>
      <c r="I5" s="19">
        <v>1423</v>
      </c>
      <c r="J5" s="19">
        <v>1469</v>
      </c>
      <c r="K5" s="19">
        <v>1451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9">
        <v>221375</v>
      </c>
      <c r="C6" s="19">
        <v>222931</v>
      </c>
      <c r="D6" s="19">
        <v>226810</v>
      </c>
      <c r="E6" s="19">
        <v>237867</v>
      </c>
      <c r="F6" s="19">
        <v>241981</v>
      </c>
      <c r="G6" s="19">
        <v>246751</v>
      </c>
      <c r="H6" s="19">
        <v>249758</v>
      </c>
      <c r="I6" s="19">
        <v>249100</v>
      </c>
      <c r="J6" s="19">
        <v>256117</v>
      </c>
      <c r="K6" s="19">
        <v>261127</v>
      </c>
      <c r="L6" s="19">
        <v>264703</v>
      </c>
      <c r="M6" s="19">
        <v>275537</v>
      </c>
      <c r="N6" s="19">
        <v>290828</v>
      </c>
      <c r="O6" s="20" t="s">
        <v>8</v>
      </c>
    </row>
    <row r="7" spans="1:15">
      <c r="A7" s="7" t="s">
        <v>9</v>
      </c>
      <c r="B7" s="19">
        <v>121815</v>
      </c>
      <c r="C7" s="19">
        <v>42205</v>
      </c>
      <c r="D7" s="19">
        <v>46590</v>
      </c>
      <c r="E7" s="19">
        <v>57798</v>
      </c>
      <c r="F7" s="19">
        <v>61915</v>
      </c>
      <c r="G7" s="19">
        <v>72588</v>
      </c>
      <c r="H7" s="19">
        <v>126301</v>
      </c>
      <c r="I7" s="19">
        <v>86364</v>
      </c>
      <c r="J7" s="19">
        <v>72931</v>
      </c>
      <c r="K7" s="19">
        <v>65861</v>
      </c>
      <c r="L7" s="19">
        <v>63896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>
        <v>7928</v>
      </c>
      <c r="C8" s="19">
        <v>9494</v>
      </c>
      <c r="D8" s="19">
        <v>10089</v>
      </c>
      <c r="E8" s="19">
        <v>10028</v>
      </c>
      <c r="F8" s="19">
        <v>10079</v>
      </c>
      <c r="G8" s="19">
        <v>10557</v>
      </c>
      <c r="H8" s="19">
        <v>11753</v>
      </c>
      <c r="I8" s="19">
        <v>10561</v>
      </c>
      <c r="J8" s="19">
        <v>11101</v>
      </c>
      <c r="K8" s="19">
        <v>11903</v>
      </c>
      <c r="L8" s="19">
        <v>12863</v>
      </c>
      <c r="M8" s="19">
        <v>12864</v>
      </c>
      <c r="N8" s="19">
        <v>13356</v>
      </c>
      <c r="O8" s="20" t="s">
        <v>12</v>
      </c>
    </row>
    <row r="9" spans="1:15">
      <c r="A9" s="163" t="s">
        <v>13</v>
      </c>
      <c r="B9" s="19">
        <v>2690</v>
      </c>
      <c r="C9" s="19">
        <v>2761</v>
      </c>
      <c r="D9" s="19">
        <v>2755</v>
      </c>
      <c r="E9" s="19">
        <v>2822</v>
      </c>
      <c r="F9" s="19">
        <v>3088</v>
      </c>
      <c r="G9" s="19">
        <v>3137</v>
      </c>
      <c r="H9" s="19">
        <v>3428</v>
      </c>
      <c r="I9" s="19">
        <v>3355</v>
      </c>
      <c r="J9" s="19">
        <v>3597</v>
      </c>
      <c r="K9" s="19">
        <v>3806</v>
      </c>
      <c r="L9" s="19">
        <v>3367</v>
      </c>
      <c r="M9" s="19">
        <v>3308</v>
      </c>
      <c r="N9" s="19" t="s">
        <v>5</v>
      </c>
      <c r="O9" s="20" t="s">
        <v>14</v>
      </c>
    </row>
    <row r="10" spans="1:15">
      <c r="A10" s="163" t="s">
        <v>15</v>
      </c>
      <c r="B10" s="19">
        <v>11194</v>
      </c>
      <c r="C10" s="19">
        <v>9859</v>
      </c>
      <c r="D10" s="19">
        <v>9613</v>
      </c>
      <c r="E10" s="19">
        <v>9467</v>
      </c>
      <c r="F10" s="19">
        <v>9869</v>
      </c>
      <c r="G10" s="19">
        <v>10029</v>
      </c>
      <c r="H10" s="19">
        <v>10556</v>
      </c>
      <c r="I10" s="19">
        <v>11686</v>
      </c>
      <c r="J10" s="19">
        <v>11628</v>
      </c>
      <c r="K10" s="19">
        <v>12231</v>
      </c>
      <c r="L10" s="19">
        <v>12363</v>
      </c>
      <c r="M10" s="19">
        <v>14720</v>
      </c>
      <c r="N10" s="19">
        <v>12225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19">
        <v>9152</v>
      </c>
      <c r="G11" s="19">
        <v>9670</v>
      </c>
      <c r="H11" s="19">
        <v>10366</v>
      </c>
      <c r="I11" s="19">
        <v>11367</v>
      </c>
      <c r="J11" s="19">
        <v>12212</v>
      </c>
      <c r="K11" s="19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1539</v>
      </c>
      <c r="C13" s="19">
        <v>1527</v>
      </c>
      <c r="D13" s="19">
        <v>1531</v>
      </c>
      <c r="E13" s="19">
        <v>1587</v>
      </c>
      <c r="F13" s="19">
        <v>1651</v>
      </c>
      <c r="G13" s="19">
        <v>1663</v>
      </c>
      <c r="H13" s="19">
        <v>3256</v>
      </c>
      <c r="I13" s="19">
        <v>4147</v>
      </c>
      <c r="J13" s="19">
        <v>4748</v>
      </c>
      <c r="K13" s="19">
        <v>4661</v>
      </c>
      <c r="L13" s="19">
        <v>4653</v>
      </c>
      <c r="M13" s="19">
        <v>4982</v>
      </c>
      <c r="N13" s="19" t="s">
        <v>5</v>
      </c>
      <c r="O13" s="20" t="s">
        <v>18</v>
      </c>
    </row>
    <row r="14" spans="1:15">
      <c r="A14" s="163" t="s">
        <v>19</v>
      </c>
      <c r="B14" s="19">
        <v>5015</v>
      </c>
      <c r="C14" s="19">
        <v>5168</v>
      </c>
      <c r="D14" s="19">
        <v>6148</v>
      </c>
      <c r="E14" s="19">
        <v>5858</v>
      </c>
      <c r="F14" s="19">
        <v>5889</v>
      </c>
      <c r="G14" s="19">
        <v>5415</v>
      </c>
      <c r="H14" s="19">
        <v>5749</v>
      </c>
      <c r="I14" s="19">
        <v>5876</v>
      </c>
      <c r="J14" s="19">
        <v>3360</v>
      </c>
      <c r="K14" s="19">
        <v>3371</v>
      </c>
      <c r="L14" s="19">
        <v>3343</v>
      </c>
      <c r="M14" s="19">
        <v>3393</v>
      </c>
      <c r="N14" s="19" t="s">
        <v>5</v>
      </c>
      <c r="O14" s="20" t="s">
        <v>20</v>
      </c>
    </row>
    <row r="15" spans="1:15">
      <c r="A15" s="163" t="s">
        <v>21</v>
      </c>
      <c r="B15" s="19">
        <v>779</v>
      </c>
      <c r="C15" s="19">
        <v>831</v>
      </c>
      <c r="D15" s="19">
        <v>855</v>
      </c>
      <c r="E15" s="19">
        <v>896</v>
      </c>
      <c r="F15" s="19">
        <v>924</v>
      </c>
      <c r="G15" s="19">
        <v>1108</v>
      </c>
      <c r="H15" s="19">
        <v>1274</v>
      </c>
      <c r="I15" s="19">
        <v>1319</v>
      </c>
      <c r="J15" s="19">
        <v>1455</v>
      </c>
      <c r="K15" s="19">
        <v>1515</v>
      </c>
      <c r="L15" s="19">
        <v>1470</v>
      </c>
      <c r="M15" s="19">
        <v>1402</v>
      </c>
      <c r="N15" s="19" t="s">
        <v>5</v>
      </c>
      <c r="O15" s="20" t="s">
        <v>22</v>
      </c>
    </row>
    <row r="16" spans="1:15">
      <c r="A16" s="21" t="s">
        <v>23</v>
      </c>
      <c r="B16" s="19">
        <v>50185</v>
      </c>
      <c r="C16" s="19">
        <v>50977</v>
      </c>
      <c r="D16" s="19">
        <v>51783</v>
      </c>
      <c r="E16" s="19">
        <v>52604</v>
      </c>
      <c r="F16" s="19">
        <v>53440</v>
      </c>
      <c r="G16" s="19">
        <v>54255</v>
      </c>
      <c r="H16" s="19">
        <v>55085</v>
      </c>
      <c r="I16" s="19">
        <v>56038</v>
      </c>
      <c r="J16" s="19">
        <v>57032</v>
      </c>
      <c r="K16" s="19">
        <v>58169</v>
      </c>
      <c r="L16" s="19" t="s">
        <v>5</v>
      </c>
      <c r="M16" s="19" t="s">
        <v>37</v>
      </c>
      <c r="N16" s="19" t="s">
        <v>5</v>
      </c>
      <c r="O16" s="20" t="s">
        <v>24</v>
      </c>
    </row>
    <row r="17" spans="1:15">
      <c r="A17" s="21" t="s">
        <v>25</v>
      </c>
      <c r="B17" s="19" t="s">
        <v>5</v>
      </c>
      <c r="C17" s="19" t="s">
        <v>5</v>
      </c>
      <c r="D17" s="19" t="s">
        <v>5</v>
      </c>
      <c r="E17" s="19" t="s">
        <v>5</v>
      </c>
      <c r="F17" s="19" t="s">
        <v>5</v>
      </c>
      <c r="G17" s="19" t="s">
        <v>5</v>
      </c>
      <c r="H17" s="19" t="s">
        <v>5</v>
      </c>
      <c r="I17" s="19" t="s">
        <v>5</v>
      </c>
      <c r="J17" s="19" t="s">
        <v>5</v>
      </c>
      <c r="K17" s="19" t="s">
        <v>5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7" t="s">
        <v>27</v>
      </c>
      <c r="B18" s="19">
        <v>28312</v>
      </c>
      <c r="C18" s="19">
        <v>29660</v>
      </c>
      <c r="D18" s="19">
        <v>29818</v>
      </c>
      <c r="E18" s="19">
        <v>30131</v>
      </c>
      <c r="F18" s="19">
        <v>31704</v>
      </c>
      <c r="G18" s="19">
        <v>34211</v>
      </c>
      <c r="H18" s="19">
        <v>34149</v>
      </c>
      <c r="I18" s="19">
        <v>36239</v>
      </c>
      <c r="J18" s="19">
        <v>45366</v>
      </c>
      <c r="K18" s="19">
        <v>44338</v>
      </c>
      <c r="L18" s="19">
        <v>44425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19">
        <v>33401</v>
      </c>
      <c r="I19" s="8" t="s">
        <v>5</v>
      </c>
      <c r="J19" s="8" t="s">
        <v>5</v>
      </c>
      <c r="K19" s="8" t="s">
        <v>5</v>
      </c>
      <c r="L19" s="8" t="s">
        <v>5</v>
      </c>
      <c r="M19" s="19">
        <v>37007.800000000003</v>
      </c>
      <c r="N19" s="8" t="s">
        <v>5</v>
      </c>
      <c r="O19" s="9" t="s">
        <v>160</v>
      </c>
    </row>
    <row r="20" spans="1:15">
      <c r="A20" s="7" t="s">
        <v>29</v>
      </c>
      <c r="B20" s="19">
        <v>3916</v>
      </c>
      <c r="C20" s="19">
        <v>4133</v>
      </c>
      <c r="D20" s="19">
        <v>4387</v>
      </c>
      <c r="E20" s="19" t="s">
        <v>5</v>
      </c>
      <c r="F20" s="19" t="s">
        <v>5</v>
      </c>
      <c r="G20" s="19">
        <v>4555</v>
      </c>
      <c r="H20" s="19">
        <v>4687</v>
      </c>
      <c r="I20" s="19">
        <v>5468</v>
      </c>
      <c r="J20" s="19">
        <v>5780</v>
      </c>
      <c r="K20" s="19">
        <v>5849</v>
      </c>
      <c r="L20" s="19">
        <v>5285</v>
      </c>
      <c r="M20" s="19">
        <v>5252</v>
      </c>
      <c r="N20" s="19" t="s">
        <v>5</v>
      </c>
      <c r="O20" s="20" t="s">
        <v>30</v>
      </c>
    </row>
    <row r="21" spans="1:15">
      <c r="A21" s="22" t="s">
        <v>31</v>
      </c>
      <c r="B21" s="23">
        <v>13798</v>
      </c>
      <c r="C21" s="23">
        <v>15263</v>
      </c>
      <c r="D21" s="23">
        <v>16417</v>
      </c>
      <c r="E21" s="23">
        <v>15362</v>
      </c>
      <c r="F21" s="23">
        <v>16883</v>
      </c>
      <c r="G21" s="23">
        <v>15614</v>
      </c>
      <c r="H21" s="23">
        <v>16476</v>
      </c>
      <c r="I21" s="23">
        <v>19632</v>
      </c>
      <c r="J21" s="23">
        <v>25577</v>
      </c>
      <c r="K21" s="23">
        <v>25626</v>
      </c>
      <c r="L21" s="23">
        <v>23164</v>
      </c>
      <c r="M21" s="23">
        <v>19117</v>
      </c>
      <c r="N21" s="23" t="s">
        <v>5</v>
      </c>
      <c r="O21" s="24" t="s">
        <v>32</v>
      </c>
    </row>
    <row r="22" spans="1:15">
      <c r="A22" s="28"/>
      <c r="O22" s="31"/>
    </row>
  </sheetData>
  <conditionalFormatting sqref="B5:N21">
    <cfRule type="cellIs" dxfId="4" priority="5" stopIfTrue="1" operator="equal">
      <formula>0</formula>
    </cfRule>
  </conditionalFormatting>
  <conditionalFormatting sqref="B19:N19">
    <cfRule type="cellIs" dxfId="3" priority="4" stopIfTrue="1" operator="equal">
      <formula>0</formula>
    </cfRule>
  </conditionalFormatting>
  <conditionalFormatting sqref="B19:N19">
    <cfRule type="cellIs" dxfId="2" priority="3" stopIfTrue="1" operator="equal">
      <formula>0</formula>
    </cfRule>
  </conditionalFormatting>
  <conditionalFormatting sqref="B19:N19">
    <cfRule type="cellIs" dxfId="1" priority="2" stopIfTrue="1" operator="equal">
      <formula>0</formula>
    </cfRule>
  </conditionalFormatting>
  <conditionalFormatting sqref="B19:N19">
    <cfRule type="cellIs" dxfId="0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zoomScaleNormal="100" workbookViewId="0">
      <selection activeCell="M13" sqref="M13"/>
    </sheetView>
  </sheetViews>
  <sheetFormatPr defaultRowHeight="12.75"/>
  <cols>
    <col min="1" max="1" width="20.85546875" style="30" customWidth="1"/>
    <col min="2" max="14" width="8.7109375" style="30" customWidth="1"/>
    <col min="15" max="15" width="17.7109375" style="30" customWidth="1"/>
    <col min="16" max="16384" width="9.140625" style="30"/>
  </cols>
  <sheetData>
    <row r="1" spans="1:15" ht="15">
      <c r="A1" s="1" t="s">
        <v>198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172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205" t="s">
        <v>0</v>
      </c>
      <c r="B4" s="4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05" t="s">
        <v>2</v>
      </c>
    </row>
    <row r="5" spans="1:15" ht="13.5" thickBot="1">
      <c r="A5" s="206"/>
      <c r="B5" s="5" t="s">
        <v>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06"/>
    </row>
    <row r="6" spans="1:15" ht="13.5" thickBot="1">
      <c r="A6" s="20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  <c r="N6" s="6">
        <v>2012</v>
      </c>
      <c r="O6" s="206"/>
    </row>
    <row r="7" spans="1:15">
      <c r="A7" s="7" t="s">
        <v>4</v>
      </c>
      <c r="B7" s="37" t="s">
        <v>5</v>
      </c>
      <c r="C7" s="37" t="s">
        <v>5</v>
      </c>
      <c r="D7" s="37" t="s">
        <v>5</v>
      </c>
      <c r="E7" s="37" t="s">
        <v>5</v>
      </c>
      <c r="F7" s="37" t="s">
        <v>5</v>
      </c>
      <c r="G7" s="37">
        <v>72.099999999999994</v>
      </c>
      <c r="H7" s="37" t="s">
        <v>5</v>
      </c>
      <c r="I7" s="37">
        <v>73.099999999999994</v>
      </c>
      <c r="J7" s="37">
        <v>74</v>
      </c>
      <c r="K7" s="37">
        <v>74</v>
      </c>
      <c r="L7" s="37">
        <v>74</v>
      </c>
      <c r="M7" s="37">
        <v>74.7</v>
      </c>
      <c r="N7" s="37" t="s">
        <v>5</v>
      </c>
      <c r="O7" s="9" t="s">
        <v>6</v>
      </c>
    </row>
    <row r="8" spans="1:15">
      <c r="A8" s="7" t="s">
        <v>7</v>
      </c>
      <c r="B8" s="171">
        <v>66.7</v>
      </c>
      <c r="C8" s="171">
        <v>67.099999999999994</v>
      </c>
      <c r="D8" s="171">
        <v>67.5</v>
      </c>
      <c r="E8" s="171">
        <v>67.900000000000006</v>
      </c>
      <c r="F8" s="171">
        <v>68.400000000000006</v>
      </c>
      <c r="G8" s="171">
        <v>68.8</v>
      </c>
      <c r="H8" s="171">
        <v>66.5</v>
      </c>
      <c r="I8" s="171">
        <v>66.900000000000006</v>
      </c>
      <c r="J8" s="171">
        <v>67.400000000000006</v>
      </c>
      <c r="K8" s="171">
        <v>67.8</v>
      </c>
      <c r="L8" s="171">
        <v>68.2</v>
      </c>
      <c r="M8" s="171">
        <v>68.599999999999994</v>
      </c>
      <c r="N8" s="171">
        <v>69</v>
      </c>
      <c r="O8" s="9" t="s">
        <v>8</v>
      </c>
    </row>
    <row r="9" spans="1:15">
      <c r="A9" s="7" t="s">
        <v>9</v>
      </c>
      <c r="B9" s="37" t="s">
        <v>5</v>
      </c>
      <c r="C9" s="37" t="s">
        <v>5</v>
      </c>
      <c r="D9" s="37" t="s">
        <v>5</v>
      </c>
      <c r="E9" s="37" t="s">
        <v>5</v>
      </c>
      <c r="F9" s="37" t="s">
        <v>5</v>
      </c>
      <c r="G9" s="37" t="s">
        <v>5</v>
      </c>
      <c r="H9" s="37" t="s">
        <v>5</v>
      </c>
      <c r="I9" s="37" t="s">
        <v>5</v>
      </c>
      <c r="J9" s="37">
        <v>59.1</v>
      </c>
      <c r="K9" s="37" t="s">
        <v>5</v>
      </c>
      <c r="L9" s="37" t="s">
        <v>5</v>
      </c>
      <c r="M9" s="37">
        <v>67.400000000000006</v>
      </c>
      <c r="N9" s="37" t="s">
        <v>5</v>
      </c>
      <c r="O9" s="9" t="s">
        <v>10</v>
      </c>
    </row>
    <row r="10" spans="1:15">
      <c r="A10" s="7" t="s">
        <v>11</v>
      </c>
      <c r="B10" s="37" t="s">
        <v>5</v>
      </c>
      <c r="C10" s="37" t="s">
        <v>5</v>
      </c>
      <c r="D10" s="37">
        <v>70.599999999999994</v>
      </c>
      <c r="E10" s="37" t="s">
        <v>5</v>
      </c>
      <c r="F10" s="37" t="s">
        <v>5</v>
      </c>
      <c r="G10" s="37" t="s">
        <v>5</v>
      </c>
      <c r="H10" s="37" t="s">
        <v>5</v>
      </c>
      <c r="I10" s="37">
        <v>71.599999999999994</v>
      </c>
      <c r="J10" s="171">
        <v>71.599999999999994</v>
      </c>
      <c r="K10" s="37" t="s">
        <v>5</v>
      </c>
      <c r="L10" s="37" t="s">
        <v>5</v>
      </c>
      <c r="M10" s="37" t="s">
        <v>5</v>
      </c>
      <c r="N10" s="37" t="s">
        <v>5</v>
      </c>
      <c r="O10" s="9" t="s">
        <v>12</v>
      </c>
    </row>
    <row r="11" spans="1:15">
      <c r="A11" s="7" t="s">
        <v>13</v>
      </c>
      <c r="B11" s="37" t="s">
        <v>5</v>
      </c>
      <c r="C11" s="37" t="s">
        <v>5</v>
      </c>
      <c r="D11" s="37" t="s">
        <v>5</v>
      </c>
      <c r="E11" s="37" t="s">
        <v>5</v>
      </c>
      <c r="F11" s="37" t="s">
        <v>5</v>
      </c>
      <c r="G11" s="37" t="s">
        <v>5</v>
      </c>
      <c r="H11" s="37" t="s">
        <v>5</v>
      </c>
      <c r="I11" s="37" t="s">
        <v>5</v>
      </c>
      <c r="J11" s="37" t="s">
        <v>5</v>
      </c>
      <c r="K11" s="37" t="s">
        <v>5</v>
      </c>
      <c r="L11" s="37" t="s">
        <v>5</v>
      </c>
      <c r="M11" s="37" t="s">
        <v>5</v>
      </c>
      <c r="N11" s="37" t="s">
        <v>5</v>
      </c>
      <c r="O11" s="9" t="s">
        <v>14</v>
      </c>
    </row>
    <row r="12" spans="1:15">
      <c r="A12" s="7" t="s">
        <v>15</v>
      </c>
      <c r="B12" s="37" t="s">
        <v>5</v>
      </c>
      <c r="C12" s="37" t="s">
        <v>5</v>
      </c>
      <c r="D12" s="37" t="s">
        <v>5</v>
      </c>
      <c r="E12" s="37" t="s">
        <v>5</v>
      </c>
      <c r="F12" s="37" t="s">
        <v>5</v>
      </c>
      <c r="G12" s="37" t="s">
        <v>5</v>
      </c>
      <c r="H12" s="37" t="s">
        <v>5</v>
      </c>
      <c r="I12" s="37" t="s">
        <v>5</v>
      </c>
      <c r="J12" s="37" t="s">
        <v>5</v>
      </c>
      <c r="K12" s="37" t="s">
        <v>5</v>
      </c>
      <c r="L12" s="37" t="s">
        <v>5</v>
      </c>
      <c r="M12" s="37" t="s">
        <v>5</v>
      </c>
      <c r="N12" s="37" t="s">
        <v>5</v>
      </c>
      <c r="O12" s="9" t="s">
        <v>16</v>
      </c>
    </row>
    <row r="13" spans="1:15">
      <c r="A13" s="7" t="s">
        <v>161</v>
      </c>
      <c r="B13" s="37" t="s">
        <v>5</v>
      </c>
      <c r="C13" s="37" t="s">
        <v>5</v>
      </c>
      <c r="D13" s="37" t="s">
        <v>5</v>
      </c>
      <c r="E13" s="37" t="s">
        <v>5</v>
      </c>
      <c r="F13" s="37" t="s">
        <v>5</v>
      </c>
      <c r="G13" s="37" t="s">
        <v>5</v>
      </c>
      <c r="H13" s="37" t="s">
        <v>5</v>
      </c>
      <c r="I13" s="37" t="s">
        <v>5</v>
      </c>
      <c r="J13" s="37" t="s">
        <v>5</v>
      </c>
      <c r="K13" s="37" t="s">
        <v>5</v>
      </c>
      <c r="L13" s="37" t="s">
        <v>5</v>
      </c>
      <c r="M13" s="37" t="s">
        <v>5</v>
      </c>
      <c r="N13" s="37" t="s">
        <v>5</v>
      </c>
      <c r="O13" s="9" t="s">
        <v>162</v>
      </c>
    </row>
    <row r="14" spans="1:15">
      <c r="A14" s="7" t="s">
        <v>157</v>
      </c>
      <c r="B14" s="37" t="s">
        <v>5</v>
      </c>
      <c r="C14" s="37" t="s">
        <v>5</v>
      </c>
      <c r="D14" s="37" t="s">
        <v>5</v>
      </c>
      <c r="E14" s="37" t="s">
        <v>5</v>
      </c>
      <c r="F14" s="171">
        <v>70.599999999999994</v>
      </c>
      <c r="G14" s="171">
        <v>70.8</v>
      </c>
      <c r="H14" s="171">
        <v>71</v>
      </c>
      <c r="I14" s="171">
        <v>71.2</v>
      </c>
      <c r="J14" s="171">
        <v>71.400000000000006</v>
      </c>
      <c r="K14" s="171">
        <v>71.8</v>
      </c>
      <c r="L14" s="171">
        <v>71.8</v>
      </c>
      <c r="M14" s="171">
        <v>72</v>
      </c>
      <c r="N14" s="171">
        <v>72.2</v>
      </c>
      <c r="O14" s="9" t="s">
        <v>158</v>
      </c>
    </row>
    <row r="15" spans="1:15">
      <c r="A15" s="7" t="s">
        <v>17</v>
      </c>
      <c r="B15" s="171">
        <v>72.5</v>
      </c>
      <c r="C15" s="171">
        <v>72.400000000000006</v>
      </c>
      <c r="D15" s="171">
        <v>72.2</v>
      </c>
      <c r="E15" s="171">
        <v>73.099999999999994</v>
      </c>
      <c r="F15" s="171">
        <v>73.099999999999994</v>
      </c>
      <c r="G15" s="171">
        <v>73.2</v>
      </c>
      <c r="H15" s="171">
        <v>73.2</v>
      </c>
      <c r="I15" s="171">
        <v>70.400000000000006</v>
      </c>
      <c r="J15" s="171">
        <v>69.099999999999994</v>
      </c>
      <c r="K15" s="171">
        <v>70</v>
      </c>
      <c r="L15" s="171">
        <v>73.599999999999994</v>
      </c>
      <c r="M15" s="171">
        <v>73.099999999999994</v>
      </c>
      <c r="N15" s="171" t="s">
        <v>5</v>
      </c>
      <c r="O15" s="9" t="s">
        <v>18</v>
      </c>
    </row>
    <row r="16" spans="1:15">
      <c r="A16" s="7" t="s">
        <v>19</v>
      </c>
      <c r="B16" s="37" t="s">
        <v>5</v>
      </c>
      <c r="C16" s="37" t="s">
        <v>5</v>
      </c>
      <c r="D16" s="37" t="s">
        <v>5</v>
      </c>
      <c r="E16" s="37" t="s">
        <v>5</v>
      </c>
      <c r="F16" s="37" t="s">
        <v>5</v>
      </c>
      <c r="G16" s="37">
        <v>71.7</v>
      </c>
      <c r="H16" s="171"/>
      <c r="I16" s="171">
        <v>70</v>
      </c>
      <c r="J16" s="171">
        <v>70.2</v>
      </c>
      <c r="K16" s="171">
        <v>70.5</v>
      </c>
      <c r="L16" s="171">
        <v>70.8</v>
      </c>
      <c r="M16" s="171">
        <v>71</v>
      </c>
      <c r="N16" s="171">
        <v>71.3</v>
      </c>
      <c r="O16" s="9" t="s">
        <v>20</v>
      </c>
    </row>
    <row r="17" spans="1:15">
      <c r="A17" s="7" t="s">
        <v>21</v>
      </c>
      <c r="B17" s="37" t="s">
        <v>5</v>
      </c>
      <c r="C17" s="37" t="s">
        <v>5</v>
      </c>
      <c r="D17" s="37" t="s">
        <v>5</v>
      </c>
      <c r="E17" s="37" t="s">
        <v>5</v>
      </c>
      <c r="F17" s="37" t="s">
        <v>5</v>
      </c>
      <c r="G17" s="37" t="s">
        <v>5</v>
      </c>
      <c r="H17" s="171">
        <v>76.7</v>
      </c>
      <c r="I17" s="171">
        <v>77.5</v>
      </c>
      <c r="J17" s="171">
        <v>77.900000000000006</v>
      </c>
      <c r="K17" s="171">
        <v>78.3</v>
      </c>
      <c r="L17" s="171">
        <v>78</v>
      </c>
      <c r="M17" s="171">
        <v>76.5</v>
      </c>
      <c r="N17" s="171" t="s">
        <v>5</v>
      </c>
      <c r="O17" s="9" t="s">
        <v>22</v>
      </c>
    </row>
    <row r="18" spans="1:15">
      <c r="A18" s="7" t="s">
        <v>23</v>
      </c>
      <c r="B18" s="37" t="s">
        <v>5</v>
      </c>
      <c r="C18" s="37" t="s">
        <v>5</v>
      </c>
      <c r="D18" s="37" t="s">
        <v>5</v>
      </c>
      <c r="E18" s="37" t="s">
        <v>5</v>
      </c>
      <c r="F18" s="171">
        <v>71.900000000000006</v>
      </c>
      <c r="G18" s="171">
        <v>72</v>
      </c>
      <c r="H18" s="171">
        <v>72.099999999999994</v>
      </c>
      <c r="I18" s="171">
        <v>72.2</v>
      </c>
      <c r="J18" s="171">
        <v>72.400000000000006</v>
      </c>
      <c r="K18" s="171">
        <v>72.5</v>
      </c>
      <c r="L18" s="171">
        <v>72.599999999999994</v>
      </c>
      <c r="M18" s="171">
        <v>72.7</v>
      </c>
      <c r="N18" s="171">
        <v>72.8</v>
      </c>
      <c r="O18" s="9" t="s">
        <v>24</v>
      </c>
    </row>
    <row r="19" spans="1:15">
      <c r="A19" s="7" t="s">
        <v>25</v>
      </c>
      <c r="B19" s="37" t="s">
        <v>5</v>
      </c>
      <c r="C19" s="37" t="s">
        <v>5</v>
      </c>
      <c r="D19" s="37" t="s">
        <v>5</v>
      </c>
      <c r="E19" s="37" t="s">
        <v>5</v>
      </c>
      <c r="F19" s="37" t="s">
        <v>5</v>
      </c>
      <c r="G19" s="37" t="s">
        <v>5</v>
      </c>
      <c r="H19" s="37" t="s">
        <v>5</v>
      </c>
      <c r="I19" s="37" t="s">
        <v>5</v>
      </c>
      <c r="J19" s="171">
        <v>56.5</v>
      </c>
      <c r="K19" s="37" t="s">
        <v>5</v>
      </c>
      <c r="L19" s="37" t="s">
        <v>5</v>
      </c>
      <c r="M19" s="37" t="s">
        <v>5</v>
      </c>
      <c r="N19" s="37" t="s">
        <v>5</v>
      </c>
      <c r="O19" s="9" t="s">
        <v>26</v>
      </c>
    </row>
    <row r="20" spans="1:15">
      <c r="A20" s="7" t="s">
        <v>27</v>
      </c>
      <c r="B20" s="37" t="s">
        <v>5</v>
      </c>
      <c r="C20" s="37" t="s">
        <v>5</v>
      </c>
      <c r="D20" s="37" t="s">
        <v>5</v>
      </c>
      <c r="E20" s="37" t="s">
        <v>5</v>
      </c>
      <c r="F20" s="171">
        <v>71.900000000000006</v>
      </c>
      <c r="G20" s="37">
        <v>71</v>
      </c>
      <c r="H20" s="37" t="s">
        <v>5</v>
      </c>
      <c r="I20" s="37" t="s">
        <v>5</v>
      </c>
      <c r="J20" s="37" t="s">
        <v>5</v>
      </c>
      <c r="K20" s="171">
        <v>71.599999999999994</v>
      </c>
      <c r="L20" s="37" t="s">
        <v>5</v>
      </c>
      <c r="M20" s="37" t="s">
        <v>5</v>
      </c>
      <c r="N20" s="37" t="s">
        <v>5</v>
      </c>
      <c r="O20" s="9" t="s">
        <v>28</v>
      </c>
    </row>
    <row r="21" spans="1:15">
      <c r="A21" s="7" t="s">
        <v>159</v>
      </c>
      <c r="B21" s="171">
        <v>70.599999999999994</v>
      </c>
      <c r="C21" s="171">
        <v>70.8</v>
      </c>
      <c r="D21" s="171">
        <v>71</v>
      </c>
      <c r="E21" s="171">
        <v>71.099999999999994</v>
      </c>
      <c r="F21" s="171">
        <v>71.400000000000006</v>
      </c>
      <c r="G21" s="171">
        <v>71.599999999999994</v>
      </c>
      <c r="H21" s="171">
        <v>71.900000000000006</v>
      </c>
      <c r="I21" s="171">
        <v>72.3</v>
      </c>
      <c r="J21" s="171">
        <v>72.400000000000006</v>
      </c>
      <c r="K21" s="171">
        <v>72.5</v>
      </c>
      <c r="L21" s="171">
        <v>72.7</v>
      </c>
      <c r="M21" s="171">
        <v>72.900000000000006</v>
      </c>
      <c r="N21" s="171" t="s">
        <v>5</v>
      </c>
      <c r="O21" s="9" t="s">
        <v>160</v>
      </c>
    </row>
    <row r="22" spans="1:15">
      <c r="A22" s="7" t="s">
        <v>29</v>
      </c>
      <c r="B22" s="171">
        <v>76.19</v>
      </c>
      <c r="C22" s="171">
        <v>75.709999999999994</v>
      </c>
      <c r="D22" s="171">
        <v>76.33</v>
      </c>
      <c r="E22" s="171">
        <v>76.55</v>
      </c>
      <c r="F22" s="171">
        <v>77.59</v>
      </c>
      <c r="G22" s="171">
        <v>76.7</v>
      </c>
      <c r="H22" s="171">
        <v>76.67</v>
      </c>
      <c r="I22" s="171">
        <v>75.64</v>
      </c>
      <c r="J22" s="171">
        <v>76.400000000000006</v>
      </c>
      <c r="K22" s="171">
        <v>76.2</v>
      </c>
      <c r="L22" s="37" t="s">
        <v>5</v>
      </c>
      <c r="M22" s="37" t="s">
        <v>5</v>
      </c>
      <c r="N22" s="37" t="s">
        <v>5</v>
      </c>
      <c r="O22" s="9" t="s">
        <v>30</v>
      </c>
    </row>
    <row r="23" spans="1:15" ht="13.5" thickBot="1">
      <c r="A23" s="167" t="s">
        <v>31</v>
      </c>
      <c r="B23" s="61" t="s">
        <v>5</v>
      </c>
      <c r="C23" s="61" t="s">
        <v>5</v>
      </c>
      <c r="D23" s="61" t="s">
        <v>5</v>
      </c>
      <c r="E23" s="61" t="s">
        <v>5</v>
      </c>
      <c r="F23" s="172">
        <v>60.2</v>
      </c>
      <c r="G23" s="172">
        <v>61.1</v>
      </c>
      <c r="H23" s="172">
        <v>61.1</v>
      </c>
      <c r="I23" s="172">
        <v>61.1</v>
      </c>
      <c r="J23" s="172">
        <v>61.1</v>
      </c>
      <c r="K23" s="172">
        <v>61.1</v>
      </c>
      <c r="L23" s="172">
        <v>62.1</v>
      </c>
      <c r="M23" s="172">
        <v>62.1</v>
      </c>
      <c r="N23" s="172">
        <v>62.1</v>
      </c>
      <c r="O23" s="168" t="s">
        <v>32</v>
      </c>
    </row>
    <row r="27" spans="1:15">
      <c r="F27" s="169"/>
    </row>
  </sheetData>
  <mergeCells count="2">
    <mergeCell ref="A4:A6"/>
    <mergeCell ref="O4:O6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58"/>
  <sheetViews>
    <sheetView zoomScaleNormal="100" workbookViewId="0"/>
  </sheetViews>
  <sheetFormatPr defaultRowHeight="12.75"/>
  <cols>
    <col min="1" max="1" width="23.7109375" style="30" customWidth="1"/>
    <col min="2" max="2" width="9.140625" style="30"/>
    <col min="3" max="3" width="7.42578125" style="30" customWidth="1"/>
    <col min="4" max="4" width="8.28515625" style="30" customWidth="1"/>
    <col min="5" max="5" width="9.28515625" style="30" customWidth="1"/>
    <col min="6" max="7" width="8.140625" style="30" customWidth="1"/>
    <col min="8" max="8" width="10.28515625" style="30" customWidth="1"/>
    <col min="9" max="9" width="15.140625" style="30" customWidth="1"/>
    <col min="10" max="16384" width="9.140625" style="30"/>
  </cols>
  <sheetData>
    <row r="1" spans="1:9" ht="15.75">
      <c r="A1" s="67" t="s">
        <v>216</v>
      </c>
      <c r="B1" s="68"/>
      <c r="C1" s="69"/>
      <c r="D1" s="69"/>
      <c r="E1" s="68"/>
      <c r="F1" s="70"/>
      <c r="G1" s="70"/>
      <c r="H1" s="70"/>
      <c r="I1" s="71"/>
    </row>
    <row r="2" spans="1:9" ht="15">
      <c r="A2" s="72" t="s">
        <v>190</v>
      </c>
      <c r="B2" s="67"/>
      <c r="C2" s="73"/>
      <c r="D2" s="73"/>
      <c r="E2" s="67"/>
      <c r="F2" s="74"/>
      <c r="G2" s="74"/>
      <c r="H2" s="74"/>
      <c r="I2" s="71"/>
    </row>
    <row r="3" spans="1:9" ht="15.75" thickBot="1">
      <c r="A3" s="75"/>
      <c r="B3" s="75"/>
      <c r="C3" s="76"/>
      <c r="D3" s="76"/>
      <c r="E3" s="75"/>
      <c r="F3" s="77"/>
      <c r="G3" s="77"/>
      <c r="H3" s="77"/>
      <c r="I3" s="78"/>
    </row>
    <row r="4" spans="1:9" ht="27" customHeight="1" thickBot="1">
      <c r="A4" s="220" t="s">
        <v>0</v>
      </c>
      <c r="B4" s="162" t="s">
        <v>42</v>
      </c>
      <c r="C4" s="221" t="s">
        <v>230</v>
      </c>
      <c r="D4" s="205"/>
      <c r="E4" s="222"/>
      <c r="F4" s="223" t="s">
        <v>59</v>
      </c>
      <c r="G4" s="224"/>
      <c r="H4" s="224"/>
      <c r="I4" s="211" t="s">
        <v>2</v>
      </c>
    </row>
    <row r="5" spans="1:9" ht="49.5" customHeight="1" thickBot="1">
      <c r="A5" s="212"/>
      <c r="B5" s="79" t="s">
        <v>60</v>
      </c>
      <c r="C5" s="80" t="s">
        <v>61</v>
      </c>
      <c r="D5" s="81" t="s">
        <v>62</v>
      </c>
      <c r="E5" s="82" t="s">
        <v>63</v>
      </c>
      <c r="F5" s="80" t="s">
        <v>61</v>
      </c>
      <c r="G5" s="81" t="s">
        <v>62</v>
      </c>
      <c r="H5" s="81" t="s">
        <v>63</v>
      </c>
      <c r="I5" s="225"/>
    </row>
    <row r="6" spans="1:9">
      <c r="A6" s="7" t="s">
        <v>4</v>
      </c>
      <c r="B6" s="83"/>
      <c r="C6" s="84"/>
      <c r="D6" s="19"/>
      <c r="E6" s="85"/>
      <c r="F6" s="84"/>
      <c r="G6" s="19"/>
      <c r="H6" s="19"/>
      <c r="I6" s="20" t="s">
        <v>6</v>
      </c>
    </row>
    <row r="7" spans="1:9">
      <c r="A7" s="86" t="s">
        <v>55</v>
      </c>
      <c r="B7" s="87">
        <v>2009</v>
      </c>
      <c r="C7" s="84">
        <v>6.28</v>
      </c>
      <c r="D7" s="19">
        <v>6.03</v>
      </c>
      <c r="E7" s="85">
        <v>7.17</v>
      </c>
      <c r="F7" s="84">
        <v>8</v>
      </c>
      <c r="G7" s="19">
        <v>9.3000000000000007</v>
      </c>
      <c r="H7" s="19">
        <v>8.6</v>
      </c>
      <c r="I7" s="88" t="s">
        <v>56</v>
      </c>
    </row>
    <row r="8" spans="1:9">
      <c r="A8" s="86" t="s">
        <v>57</v>
      </c>
      <c r="B8" s="87" t="s">
        <v>5</v>
      </c>
      <c r="C8" s="84" t="s">
        <v>5</v>
      </c>
      <c r="D8" s="19" t="s">
        <v>5</v>
      </c>
      <c r="E8" s="85" t="s">
        <v>5</v>
      </c>
      <c r="F8" s="84" t="s">
        <v>5</v>
      </c>
      <c r="G8" s="19" t="s">
        <v>5</v>
      </c>
      <c r="H8" s="19" t="s">
        <v>5</v>
      </c>
      <c r="I8" s="88" t="s">
        <v>58</v>
      </c>
    </row>
    <row r="9" spans="1:9">
      <c r="A9" s="7" t="s">
        <v>7</v>
      </c>
      <c r="B9" s="83"/>
      <c r="C9" s="150"/>
      <c r="D9" s="151"/>
      <c r="E9" s="152"/>
      <c r="F9" s="150"/>
      <c r="G9" s="19"/>
      <c r="H9" s="19"/>
      <c r="I9" s="20" t="s">
        <v>8</v>
      </c>
    </row>
    <row r="10" spans="1:9">
      <c r="A10" s="86" t="s">
        <v>55</v>
      </c>
      <c r="B10" s="87">
        <v>2009</v>
      </c>
      <c r="C10" s="84">
        <v>11.1</v>
      </c>
      <c r="D10" s="19">
        <v>12.11</v>
      </c>
      <c r="E10" s="85">
        <v>11.6</v>
      </c>
      <c r="F10" s="84">
        <v>16.2</v>
      </c>
      <c r="G10" s="19">
        <v>17.600000000000001</v>
      </c>
      <c r="H10" s="19">
        <v>16.899999999999999</v>
      </c>
      <c r="I10" s="88" t="s">
        <v>56</v>
      </c>
    </row>
    <row r="11" spans="1:9">
      <c r="A11" s="86" t="s">
        <v>57</v>
      </c>
      <c r="B11" s="87">
        <v>2008</v>
      </c>
      <c r="C11" s="84">
        <v>23.4</v>
      </c>
      <c r="D11" s="84">
        <v>33.5</v>
      </c>
      <c r="E11" s="84">
        <v>28.6</v>
      </c>
      <c r="F11" s="84">
        <v>28</v>
      </c>
      <c r="G11" s="84">
        <v>38.4</v>
      </c>
      <c r="H11" s="84">
        <v>33.4</v>
      </c>
      <c r="I11" s="88" t="s">
        <v>58</v>
      </c>
    </row>
    <row r="12" spans="1:9">
      <c r="A12" s="7" t="s">
        <v>9</v>
      </c>
      <c r="B12" s="83"/>
      <c r="C12" s="84"/>
      <c r="D12" s="19"/>
      <c r="E12" s="85"/>
      <c r="F12" s="84"/>
      <c r="G12" s="19"/>
      <c r="H12" s="19"/>
      <c r="I12" s="20" t="s">
        <v>10</v>
      </c>
    </row>
    <row r="13" spans="1:9">
      <c r="A13" s="86" t="s">
        <v>55</v>
      </c>
      <c r="B13" s="87" t="s">
        <v>5</v>
      </c>
      <c r="C13" s="84" t="s">
        <v>5</v>
      </c>
      <c r="D13" s="19" t="s">
        <v>5</v>
      </c>
      <c r="E13" s="85" t="s">
        <v>5</v>
      </c>
      <c r="F13" s="84" t="s">
        <v>5</v>
      </c>
      <c r="G13" s="19" t="s">
        <v>5</v>
      </c>
      <c r="H13" s="19" t="s">
        <v>5</v>
      </c>
      <c r="I13" s="88" t="s">
        <v>56</v>
      </c>
    </row>
    <row r="14" spans="1:9">
      <c r="A14" s="86" t="s">
        <v>57</v>
      </c>
      <c r="B14" s="87">
        <v>2006</v>
      </c>
      <c r="C14" s="84">
        <v>32</v>
      </c>
      <c r="D14" s="19">
        <v>37</v>
      </c>
      <c r="E14" s="85">
        <v>35</v>
      </c>
      <c r="F14" s="84">
        <v>44</v>
      </c>
      <c r="G14" s="19">
        <v>37</v>
      </c>
      <c r="H14" s="19">
        <v>41</v>
      </c>
      <c r="I14" s="88" t="s">
        <v>58</v>
      </c>
    </row>
    <row r="15" spans="1:9">
      <c r="A15" s="163" t="s">
        <v>11</v>
      </c>
      <c r="B15" s="153"/>
      <c r="C15" s="84"/>
      <c r="D15" s="19"/>
      <c r="E15" s="85"/>
      <c r="F15" s="84"/>
      <c r="G15" s="19"/>
      <c r="H15" s="19"/>
      <c r="I15" s="20" t="s">
        <v>64</v>
      </c>
    </row>
    <row r="16" spans="1:9">
      <c r="A16" s="86" t="s">
        <v>55</v>
      </c>
      <c r="B16" s="87">
        <v>2002</v>
      </c>
      <c r="C16" s="84">
        <v>23</v>
      </c>
      <c r="D16" s="19">
        <v>25</v>
      </c>
      <c r="E16" s="85">
        <v>24</v>
      </c>
      <c r="F16" s="84">
        <v>28</v>
      </c>
      <c r="G16" s="19">
        <v>30</v>
      </c>
      <c r="H16" s="19">
        <v>29</v>
      </c>
      <c r="I16" s="88" t="s">
        <v>56</v>
      </c>
    </row>
    <row r="17" spans="1:13">
      <c r="A17" s="86" t="s">
        <v>57</v>
      </c>
      <c r="B17" s="87">
        <v>2009</v>
      </c>
      <c r="C17" s="84" t="s">
        <v>5</v>
      </c>
      <c r="D17" s="19" t="s">
        <v>5</v>
      </c>
      <c r="E17" s="85">
        <v>23</v>
      </c>
      <c r="F17" s="84" t="s">
        <v>5</v>
      </c>
      <c r="G17" s="19" t="s">
        <v>5</v>
      </c>
      <c r="H17" s="19">
        <v>28</v>
      </c>
      <c r="I17" s="88" t="s">
        <v>58</v>
      </c>
    </row>
    <row r="18" spans="1:13">
      <c r="A18" s="163" t="s">
        <v>13</v>
      </c>
      <c r="B18" s="153"/>
      <c r="C18" s="84"/>
      <c r="D18" s="19"/>
      <c r="E18" s="85"/>
      <c r="F18" s="84"/>
      <c r="G18" s="19"/>
      <c r="H18" s="19"/>
      <c r="I18" s="20" t="s">
        <v>14</v>
      </c>
    </row>
    <row r="19" spans="1:13">
      <c r="A19" s="86" t="s">
        <v>55</v>
      </c>
      <c r="B19" s="87">
        <v>2009</v>
      </c>
      <c r="C19" s="84">
        <v>9.6999999999999993</v>
      </c>
      <c r="D19" s="19">
        <v>11.3</v>
      </c>
      <c r="E19" s="85">
        <v>10.5</v>
      </c>
      <c r="F19" s="84">
        <v>11.1</v>
      </c>
      <c r="G19" s="19">
        <v>13.77</v>
      </c>
      <c r="H19" s="19">
        <v>12.5</v>
      </c>
      <c r="I19" s="88" t="s">
        <v>56</v>
      </c>
    </row>
    <row r="20" spans="1:13">
      <c r="A20" s="86" t="s">
        <v>57</v>
      </c>
      <c r="B20" s="87" t="s">
        <v>5</v>
      </c>
      <c r="C20" s="84" t="s">
        <v>5</v>
      </c>
      <c r="D20" s="19" t="s">
        <v>5</v>
      </c>
      <c r="E20" s="85" t="s">
        <v>5</v>
      </c>
      <c r="F20" s="84" t="s">
        <v>5</v>
      </c>
      <c r="G20" s="19" t="s">
        <v>5</v>
      </c>
      <c r="H20" s="19" t="s">
        <v>5</v>
      </c>
      <c r="I20" s="88" t="s">
        <v>58</v>
      </c>
    </row>
    <row r="21" spans="1:13">
      <c r="A21" s="163" t="s">
        <v>15</v>
      </c>
      <c r="B21" s="153"/>
      <c r="C21" s="84"/>
      <c r="D21" s="19"/>
      <c r="E21" s="85"/>
      <c r="F21" s="84"/>
      <c r="G21" s="19"/>
      <c r="H21" s="19"/>
      <c r="I21" s="20" t="s">
        <v>16</v>
      </c>
    </row>
    <row r="22" spans="1:13">
      <c r="A22" s="86" t="s">
        <v>55</v>
      </c>
      <c r="B22" s="87" t="s">
        <v>5</v>
      </c>
      <c r="C22" s="84" t="s">
        <v>5</v>
      </c>
      <c r="D22" s="19" t="s">
        <v>5</v>
      </c>
      <c r="E22" s="85" t="s">
        <v>5</v>
      </c>
      <c r="F22" s="84" t="s">
        <v>5</v>
      </c>
      <c r="G22" s="19" t="s">
        <v>5</v>
      </c>
      <c r="H22" s="19" t="s">
        <v>5</v>
      </c>
      <c r="I22" s="88" t="s">
        <v>56</v>
      </c>
    </row>
    <row r="23" spans="1:13">
      <c r="A23" s="86" t="s">
        <v>57</v>
      </c>
      <c r="B23" s="87">
        <v>2009</v>
      </c>
      <c r="C23" s="84">
        <v>8</v>
      </c>
      <c r="D23" s="19">
        <v>10</v>
      </c>
      <c r="E23" s="85">
        <v>9</v>
      </c>
      <c r="F23" s="84">
        <v>9</v>
      </c>
      <c r="G23" s="19">
        <v>11</v>
      </c>
      <c r="H23" s="19">
        <v>10</v>
      </c>
      <c r="I23" s="88" t="s">
        <v>58</v>
      </c>
    </row>
    <row r="24" spans="1:13">
      <c r="A24" s="163" t="s">
        <v>161</v>
      </c>
      <c r="B24" s="153"/>
      <c r="C24" s="84"/>
      <c r="D24" s="19"/>
      <c r="E24" s="85"/>
      <c r="F24" s="84"/>
      <c r="G24" s="19"/>
      <c r="H24" s="19"/>
      <c r="I24" s="9" t="s">
        <v>162</v>
      </c>
    </row>
    <row r="25" spans="1:13">
      <c r="A25" s="86" t="s">
        <v>55</v>
      </c>
      <c r="B25" s="87" t="s">
        <v>5</v>
      </c>
      <c r="C25" s="84" t="s">
        <v>5</v>
      </c>
      <c r="D25" s="19" t="s">
        <v>5</v>
      </c>
      <c r="E25" s="85" t="s">
        <v>5</v>
      </c>
      <c r="F25" s="19" t="s">
        <v>5</v>
      </c>
      <c r="G25" s="19" t="s">
        <v>5</v>
      </c>
      <c r="H25" s="19" t="s">
        <v>5</v>
      </c>
      <c r="I25" s="88" t="s">
        <v>56</v>
      </c>
    </row>
    <row r="26" spans="1:13">
      <c r="A26" s="86" t="s">
        <v>57</v>
      </c>
      <c r="B26" s="87" t="s">
        <v>5</v>
      </c>
      <c r="C26" s="84" t="s">
        <v>5</v>
      </c>
      <c r="D26" s="19" t="s">
        <v>5</v>
      </c>
      <c r="E26" s="85" t="s">
        <v>5</v>
      </c>
      <c r="F26" s="19" t="s">
        <v>5</v>
      </c>
      <c r="G26" s="19" t="s">
        <v>5</v>
      </c>
      <c r="H26" s="19" t="s">
        <v>5</v>
      </c>
      <c r="I26" s="88" t="s">
        <v>58</v>
      </c>
    </row>
    <row r="27" spans="1:13">
      <c r="A27" s="163" t="s">
        <v>157</v>
      </c>
      <c r="B27" s="175"/>
      <c r="C27" s="56"/>
      <c r="D27" s="56"/>
      <c r="E27" s="178"/>
      <c r="F27" s="56"/>
      <c r="G27" s="56"/>
      <c r="H27" s="56"/>
      <c r="I27" s="20" t="s">
        <v>158</v>
      </c>
      <c r="J27" s="56" t="s">
        <v>37</v>
      </c>
      <c r="K27" s="36" t="s">
        <v>37</v>
      </c>
      <c r="L27" s="57"/>
    </row>
    <row r="28" spans="1:13">
      <c r="A28" s="86" t="s">
        <v>55</v>
      </c>
      <c r="B28" s="175" t="s">
        <v>5</v>
      </c>
      <c r="C28" s="56" t="s">
        <v>37</v>
      </c>
      <c r="D28" s="56" t="s">
        <v>37</v>
      </c>
      <c r="E28" s="178" t="s">
        <v>37</v>
      </c>
      <c r="F28" s="56" t="s">
        <v>37</v>
      </c>
      <c r="G28" s="56" t="s">
        <v>37</v>
      </c>
      <c r="H28" s="56" t="s">
        <v>37</v>
      </c>
      <c r="I28" s="88" t="s">
        <v>56</v>
      </c>
      <c r="J28" s="56" t="s">
        <v>37</v>
      </c>
      <c r="K28" s="36" t="s">
        <v>37</v>
      </c>
      <c r="L28" s="57"/>
      <c r="M28" s="164"/>
    </row>
    <row r="29" spans="1:13">
      <c r="A29" s="86" t="s">
        <v>57</v>
      </c>
      <c r="B29" s="176">
        <v>2010</v>
      </c>
      <c r="C29" s="56">
        <v>27.4</v>
      </c>
      <c r="D29" s="56">
        <v>32.700000000000003</v>
      </c>
      <c r="E29" s="179">
        <v>30.2</v>
      </c>
      <c r="F29" s="180">
        <v>33</v>
      </c>
      <c r="G29" s="180">
        <v>40</v>
      </c>
      <c r="H29" s="180">
        <v>36</v>
      </c>
      <c r="I29" s="88" t="s">
        <v>58</v>
      </c>
    </row>
    <row r="30" spans="1:13">
      <c r="A30" s="163" t="s">
        <v>17</v>
      </c>
      <c r="B30" s="177"/>
      <c r="C30" s="19"/>
      <c r="D30" s="19"/>
      <c r="E30" s="85"/>
      <c r="F30" s="84"/>
      <c r="G30" s="19"/>
      <c r="H30" s="19"/>
      <c r="I30" s="20" t="s">
        <v>18</v>
      </c>
    </row>
    <row r="31" spans="1:13">
      <c r="A31" s="86" t="s">
        <v>55</v>
      </c>
      <c r="B31" s="87" t="s">
        <v>5</v>
      </c>
      <c r="C31" s="84" t="s">
        <v>5</v>
      </c>
      <c r="D31" s="19" t="s">
        <v>5</v>
      </c>
      <c r="E31" s="85" t="s">
        <v>5</v>
      </c>
      <c r="F31" s="84" t="s">
        <v>5</v>
      </c>
      <c r="G31" s="19" t="s">
        <v>5</v>
      </c>
      <c r="H31" s="19" t="s">
        <v>5</v>
      </c>
      <c r="I31" s="88" t="s">
        <v>56</v>
      </c>
    </row>
    <row r="32" spans="1:13">
      <c r="A32" s="86" t="s">
        <v>57</v>
      </c>
      <c r="B32" s="87">
        <v>2009</v>
      </c>
      <c r="C32" s="84" t="s">
        <v>5</v>
      </c>
      <c r="D32" s="19" t="s">
        <v>5</v>
      </c>
      <c r="E32" s="85">
        <v>9.3000000000000007</v>
      </c>
      <c r="F32" s="84" t="s">
        <v>5</v>
      </c>
      <c r="G32" s="19" t="s">
        <v>5</v>
      </c>
      <c r="H32" s="19">
        <v>11.3</v>
      </c>
      <c r="I32" s="88" t="s">
        <v>58</v>
      </c>
    </row>
    <row r="33" spans="1:9">
      <c r="A33" s="163" t="s">
        <v>19</v>
      </c>
      <c r="B33" s="153"/>
      <c r="C33" s="84"/>
      <c r="D33" s="19"/>
      <c r="E33" s="85"/>
      <c r="F33" s="84"/>
      <c r="G33" s="19"/>
      <c r="H33" s="19"/>
      <c r="I33" s="20" t="s">
        <v>20</v>
      </c>
    </row>
    <row r="34" spans="1:9">
      <c r="A34" s="86" t="s">
        <v>55</v>
      </c>
      <c r="B34" s="87" t="s">
        <v>5</v>
      </c>
      <c r="C34" s="84" t="s">
        <v>5</v>
      </c>
      <c r="D34" s="19" t="s">
        <v>5</v>
      </c>
      <c r="E34" s="85" t="s">
        <v>5</v>
      </c>
      <c r="F34" s="84" t="s">
        <v>5</v>
      </c>
      <c r="G34" s="19" t="s">
        <v>5</v>
      </c>
      <c r="H34" s="19" t="s">
        <v>5</v>
      </c>
      <c r="I34" s="88" t="s">
        <v>56</v>
      </c>
    </row>
    <row r="35" spans="1:9">
      <c r="A35" s="86" t="s">
        <v>57</v>
      </c>
      <c r="B35" s="87">
        <v>2009</v>
      </c>
      <c r="C35" s="84">
        <v>17.100000000000001</v>
      </c>
      <c r="D35" s="19">
        <v>20.6</v>
      </c>
      <c r="E35" s="85">
        <v>18.899999999999999</v>
      </c>
      <c r="F35" s="84">
        <v>26.6</v>
      </c>
      <c r="G35" s="19">
        <v>20</v>
      </c>
      <c r="H35" s="19">
        <v>23.4</v>
      </c>
      <c r="I35" s="88" t="s">
        <v>58</v>
      </c>
    </row>
    <row r="36" spans="1:9">
      <c r="A36" s="163" t="s">
        <v>21</v>
      </c>
      <c r="B36" s="153"/>
      <c r="C36" s="84"/>
      <c r="D36" s="19"/>
      <c r="E36" s="85"/>
      <c r="F36" s="84"/>
      <c r="G36" s="19"/>
      <c r="H36" s="19"/>
      <c r="I36" s="20" t="s">
        <v>22</v>
      </c>
    </row>
    <row r="37" spans="1:9">
      <c r="A37" s="86" t="s">
        <v>55</v>
      </c>
      <c r="B37" s="87">
        <v>2004</v>
      </c>
      <c r="C37" s="84">
        <v>8.3000000000000007</v>
      </c>
      <c r="D37" s="19">
        <v>8.8000000000000007</v>
      </c>
      <c r="E37" s="85">
        <v>8.6</v>
      </c>
      <c r="F37" s="84">
        <v>10.199999999999999</v>
      </c>
      <c r="G37" s="19">
        <v>10.6</v>
      </c>
      <c r="H37" s="19">
        <v>10.4</v>
      </c>
      <c r="I37" s="88" t="s">
        <v>56</v>
      </c>
    </row>
    <row r="38" spans="1:9">
      <c r="A38" s="86" t="s">
        <v>57</v>
      </c>
      <c r="B38" s="87">
        <v>2011</v>
      </c>
      <c r="C38" s="84">
        <v>6.2</v>
      </c>
      <c r="D38" s="19">
        <v>8.9</v>
      </c>
      <c r="E38" s="85">
        <v>7.6</v>
      </c>
      <c r="F38" s="84">
        <v>8.3000000000000007</v>
      </c>
      <c r="G38" s="19">
        <v>9.6</v>
      </c>
      <c r="H38" s="19">
        <v>9</v>
      </c>
      <c r="I38" s="88" t="s">
        <v>58</v>
      </c>
    </row>
    <row r="39" spans="1:9">
      <c r="A39" s="86" t="s">
        <v>148</v>
      </c>
      <c r="B39" s="87">
        <v>2011</v>
      </c>
      <c r="C39" s="84">
        <v>6.2</v>
      </c>
      <c r="D39" s="19">
        <v>8.6</v>
      </c>
      <c r="E39" s="85">
        <v>7.4</v>
      </c>
      <c r="F39" s="84">
        <v>8.3000000000000007</v>
      </c>
      <c r="G39" s="19">
        <v>9.4</v>
      </c>
      <c r="H39" s="19">
        <v>8.8000000000000007</v>
      </c>
      <c r="I39" s="88" t="s">
        <v>139</v>
      </c>
    </row>
    <row r="40" spans="1:9" ht="25.5">
      <c r="A40" s="21" t="s">
        <v>23</v>
      </c>
      <c r="B40" s="89"/>
      <c r="C40" s="84"/>
      <c r="D40" s="19"/>
      <c r="E40" s="85"/>
      <c r="F40" s="84"/>
      <c r="G40" s="19"/>
      <c r="H40" s="19"/>
      <c r="I40" s="20" t="s">
        <v>24</v>
      </c>
    </row>
    <row r="41" spans="1:9">
      <c r="A41" s="86" t="s">
        <v>55</v>
      </c>
      <c r="B41" s="87">
        <v>2004</v>
      </c>
      <c r="C41" s="84">
        <v>19</v>
      </c>
      <c r="D41" s="84">
        <v>19.899999999999999</v>
      </c>
      <c r="E41" s="84">
        <v>19.399999999999999</v>
      </c>
      <c r="F41" s="84">
        <v>22.7</v>
      </c>
      <c r="G41" s="84">
        <v>23</v>
      </c>
      <c r="H41" s="84">
        <v>22.8</v>
      </c>
      <c r="I41" s="88" t="s">
        <v>56</v>
      </c>
    </row>
    <row r="42" spans="1:9">
      <c r="A42" s="86" t="s">
        <v>57</v>
      </c>
      <c r="B42" s="87">
        <v>2009</v>
      </c>
      <c r="C42" s="84">
        <v>16</v>
      </c>
      <c r="D42" s="19">
        <v>18</v>
      </c>
      <c r="E42" s="85">
        <v>17</v>
      </c>
      <c r="F42" s="84">
        <v>19</v>
      </c>
      <c r="G42" s="19">
        <v>21</v>
      </c>
      <c r="H42" s="19">
        <v>20</v>
      </c>
      <c r="I42" s="88" t="s">
        <v>58</v>
      </c>
    </row>
    <row r="43" spans="1:9">
      <c r="A43" s="21" t="s">
        <v>25</v>
      </c>
      <c r="B43" s="89"/>
      <c r="C43" s="84"/>
      <c r="D43" s="19"/>
      <c r="E43" s="85"/>
      <c r="F43" s="84"/>
      <c r="G43" s="19"/>
      <c r="H43" s="19"/>
      <c r="I43" s="20" t="s">
        <v>26</v>
      </c>
    </row>
    <row r="44" spans="1:9">
      <c r="A44" s="86" t="s">
        <v>55</v>
      </c>
      <c r="B44" s="87">
        <v>2008</v>
      </c>
      <c r="C44" s="84">
        <v>79</v>
      </c>
      <c r="D44" s="19">
        <v>93</v>
      </c>
      <c r="E44" s="85">
        <v>86</v>
      </c>
      <c r="F44" s="84">
        <v>115</v>
      </c>
      <c r="G44" s="19">
        <v>128</v>
      </c>
      <c r="H44" s="19">
        <v>122</v>
      </c>
      <c r="I44" s="88" t="s">
        <v>56</v>
      </c>
    </row>
    <row r="45" spans="1:9">
      <c r="A45" s="86" t="s">
        <v>57</v>
      </c>
      <c r="B45" s="87" t="s">
        <v>5</v>
      </c>
      <c r="C45" s="84" t="s">
        <v>5</v>
      </c>
      <c r="D45" s="19" t="s">
        <v>5</v>
      </c>
      <c r="E45" s="85" t="s">
        <v>5</v>
      </c>
      <c r="F45" s="84" t="s">
        <v>5</v>
      </c>
      <c r="G45" s="19" t="s">
        <v>5</v>
      </c>
      <c r="H45" s="19" t="s">
        <v>5</v>
      </c>
      <c r="I45" s="88" t="s">
        <v>58</v>
      </c>
    </row>
    <row r="46" spans="1:9" ht="25.5">
      <c r="A46" s="21" t="s">
        <v>27</v>
      </c>
      <c r="B46" s="89"/>
      <c r="C46" s="84"/>
      <c r="D46" s="19"/>
      <c r="E46" s="85"/>
      <c r="F46" s="84"/>
      <c r="G46" s="19"/>
      <c r="H46" s="19"/>
      <c r="I46" s="20" t="s">
        <v>38</v>
      </c>
    </row>
    <row r="47" spans="1:9">
      <c r="A47" s="86" t="s">
        <v>55</v>
      </c>
      <c r="B47" s="87">
        <v>2006</v>
      </c>
      <c r="C47" s="84">
        <v>14</v>
      </c>
      <c r="D47" s="19">
        <v>21</v>
      </c>
      <c r="E47" s="85">
        <v>18</v>
      </c>
      <c r="F47" s="84">
        <v>17</v>
      </c>
      <c r="G47" s="19">
        <v>26</v>
      </c>
      <c r="H47" s="19">
        <v>22</v>
      </c>
      <c r="I47" s="88" t="s">
        <v>56</v>
      </c>
    </row>
    <row r="48" spans="1:9">
      <c r="A48" s="86" t="s">
        <v>57</v>
      </c>
      <c r="B48" s="87">
        <v>2009</v>
      </c>
      <c r="C48" s="84">
        <v>17</v>
      </c>
      <c r="D48" s="19">
        <v>19</v>
      </c>
      <c r="E48" s="85">
        <v>18</v>
      </c>
      <c r="F48" s="84">
        <v>20</v>
      </c>
      <c r="G48" s="19">
        <v>22</v>
      </c>
      <c r="H48" s="19">
        <v>21</v>
      </c>
      <c r="I48" s="88" t="s">
        <v>58</v>
      </c>
    </row>
    <row r="49" spans="1:9">
      <c r="A49" s="21" t="s">
        <v>159</v>
      </c>
      <c r="B49" s="87"/>
      <c r="C49" s="84"/>
      <c r="D49" s="19"/>
      <c r="E49" s="85"/>
      <c r="F49" s="84"/>
      <c r="G49" s="19"/>
      <c r="H49" s="19"/>
      <c r="I49" s="20" t="s">
        <v>160</v>
      </c>
    </row>
    <row r="50" spans="1:9">
      <c r="A50" s="86" t="s">
        <v>55</v>
      </c>
      <c r="B50" s="87" t="s">
        <v>5</v>
      </c>
      <c r="C50" s="84" t="s">
        <v>5</v>
      </c>
      <c r="D50" s="19" t="s">
        <v>5</v>
      </c>
      <c r="E50" s="85" t="s">
        <v>5</v>
      </c>
      <c r="F50" s="84" t="s">
        <v>5</v>
      </c>
      <c r="G50" s="19" t="s">
        <v>5</v>
      </c>
      <c r="H50" s="19" t="s">
        <v>5</v>
      </c>
      <c r="I50" s="88" t="s">
        <v>56</v>
      </c>
    </row>
    <row r="51" spans="1:9">
      <c r="A51" s="86" t="s">
        <v>57</v>
      </c>
      <c r="B51" s="161">
        <v>2011</v>
      </c>
      <c r="C51" s="84">
        <v>15.4</v>
      </c>
      <c r="D51" s="19">
        <v>18</v>
      </c>
      <c r="E51" s="85">
        <v>16.7</v>
      </c>
      <c r="F51" s="84">
        <v>17.2</v>
      </c>
      <c r="G51" s="19">
        <v>21.4</v>
      </c>
      <c r="H51" s="19">
        <v>19.399999999999999</v>
      </c>
      <c r="I51" s="88" t="s">
        <v>58</v>
      </c>
    </row>
    <row r="52" spans="1:9" ht="25.5">
      <c r="A52" s="21" t="s">
        <v>29</v>
      </c>
      <c r="B52" s="89"/>
      <c r="C52" s="84"/>
      <c r="D52" s="19"/>
      <c r="E52" s="85"/>
      <c r="F52" s="84"/>
      <c r="G52" s="19"/>
      <c r="H52" s="19"/>
      <c r="I52" s="20" t="s">
        <v>30</v>
      </c>
    </row>
    <row r="53" spans="1:9">
      <c r="A53" s="86" t="s">
        <v>55</v>
      </c>
      <c r="B53" s="87">
        <v>2005</v>
      </c>
      <c r="C53" s="84">
        <v>7.4</v>
      </c>
      <c r="D53" s="19">
        <v>8.1</v>
      </c>
      <c r="E53" s="85">
        <v>7.74</v>
      </c>
      <c r="F53" s="84">
        <v>9.4</v>
      </c>
      <c r="G53" s="19">
        <v>10.3</v>
      </c>
      <c r="H53" s="19">
        <v>9.9</v>
      </c>
      <c r="I53" s="88" t="s">
        <v>56</v>
      </c>
    </row>
    <row r="54" spans="1:9">
      <c r="A54" s="86" t="s">
        <v>57</v>
      </c>
      <c r="B54" s="87">
        <v>2009</v>
      </c>
      <c r="C54" s="84">
        <v>5.7</v>
      </c>
      <c r="D54" s="19">
        <v>8.1</v>
      </c>
      <c r="E54" s="85">
        <v>6.91</v>
      </c>
      <c r="F54" s="84">
        <v>7.8</v>
      </c>
      <c r="G54" s="19">
        <v>10.199999999999999</v>
      </c>
      <c r="H54" s="19">
        <v>9.1</v>
      </c>
      <c r="I54" s="88" t="s">
        <v>58</v>
      </c>
    </row>
    <row r="55" spans="1:9">
      <c r="A55" s="86" t="s">
        <v>148</v>
      </c>
      <c r="B55" s="87">
        <v>2010</v>
      </c>
      <c r="C55" s="84">
        <v>6.1</v>
      </c>
      <c r="D55" s="19">
        <v>8</v>
      </c>
      <c r="E55" s="85">
        <v>7.1</v>
      </c>
      <c r="F55" s="84">
        <v>7.4</v>
      </c>
      <c r="G55" s="19">
        <v>9.6999999999999993</v>
      </c>
      <c r="H55" s="19">
        <v>8.6</v>
      </c>
      <c r="I55" s="88" t="s">
        <v>139</v>
      </c>
    </row>
    <row r="56" spans="1:9">
      <c r="A56" s="21" t="s">
        <v>31</v>
      </c>
      <c r="B56" s="89"/>
      <c r="C56" s="84"/>
      <c r="D56" s="19"/>
      <c r="E56" s="85"/>
      <c r="F56" s="84"/>
      <c r="G56" s="19"/>
      <c r="H56" s="19"/>
      <c r="I56" s="20" t="s">
        <v>32</v>
      </c>
    </row>
    <row r="57" spans="1:9">
      <c r="A57" s="86" t="s">
        <v>55</v>
      </c>
      <c r="B57" s="87">
        <v>2004</v>
      </c>
      <c r="C57" s="84">
        <v>75.040000000000006</v>
      </c>
      <c r="D57" s="19">
        <v>79.099999999999994</v>
      </c>
      <c r="E57" s="85">
        <v>77.290000000000006</v>
      </c>
      <c r="F57" s="84">
        <v>91.66</v>
      </c>
      <c r="G57" s="19">
        <v>92.89</v>
      </c>
      <c r="H57" s="19">
        <v>92.32</v>
      </c>
      <c r="I57" s="88" t="s">
        <v>56</v>
      </c>
    </row>
    <row r="58" spans="1:9" ht="13.5" thickBot="1">
      <c r="A58" s="90" t="s">
        <v>57</v>
      </c>
      <c r="B58" s="91" t="s">
        <v>5</v>
      </c>
      <c r="C58" s="189" t="s">
        <v>5</v>
      </c>
      <c r="D58" s="189" t="s">
        <v>5</v>
      </c>
      <c r="E58" s="190" t="s">
        <v>5</v>
      </c>
      <c r="F58" s="189" t="s">
        <v>5</v>
      </c>
      <c r="G58" s="189" t="s">
        <v>5</v>
      </c>
      <c r="H58" s="189" t="s">
        <v>5</v>
      </c>
      <c r="I58" s="92" t="s">
        <v>58</v>
      </c>
    </row>
  </sheetData>
  <mergeCells count="4">
    <mergeCell ref="A4:A5"/>
    <mergeCell ref="C4:E4"/>
    <mergeCell ref="F4:H4"/>
    <mergeCell ref="I4:I5"/>
  </mergeCells>
  <printOptions horizontalCentered="1"/>
  <pageMargins left="0.17" right="0.17" top="0.4" bottom="0.3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/>
  </sheetViews>
  <sheetFormatPr defaultRowHeight="12.75"/>
  <cols>
    <col min="1" max="1" width="23.28515625" style="30" customWidth="1"/>
    <col min="2" max="16384" width="9.140625" style="30"/>
  </cols>
  <sheetData>
    <row r="1" spans="1:10" ht="15">
      <c r="A1" s="139" t="s">
        <v>217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191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92" t="s">
        <v>6</v>
      </c>
      <c r="B4" s="226">
        <v>2000</v>
      </c>
      <c r="C4" s="227"/>
      <c r="D4" s="227"/>
      <c r="E4" s="229">
        <v>2005</v>
      </c>
      <c r="F4" s="227"/>
      <c r="G4" s="230"/>
      <c r="H4" s="233" t="s">
        <v>170</v>
      </c>
      <c r="I4" s="234"/>
      <c r="J4" s="234"/>
    </row>
    <row r="5" spans="1:10">
      <c r="A5" s="193" t="s">
        <v>65</v>
      </c>
      <c r="B5" s="228"/>
      <c r="C5" s="228"/>
      <c r="D5" s="228"/>
      <c r="E5" s="231"/>
      <c r="F5" s="228">
        <v>2005</v>
      </c>
      <c r="G5" s="232"/>
      <c r="H5" s="235" t="s">
        <v>169</v>
      </c>
      <c r="I5" s="236"/>
      <c r="J5" s="236"/>
    </row>
    <row r="6" spans="1:10">
      <c r="A6" s="194" t="s">
        <v>66</v>
      </c>
      <c r="B6" s="96" t="s">
        <v>67</v>
      </c>
      <c r="C6" s="96" t="s">
        <v>68</v>
      </c>
      <c r="D6" s="97" t="s">
        <v>69</v>
      </c>
      <c r="E6" s="96" t="s">
        <v>67</v>
      </c>
      <c r="F6" s="96" t="s">
        <v>68</v>
      </c>
      <c r="G6" s="97" t="s">
        <v>69</v>
      </c>
      <c r="H6" s="158" t="s">
        <v>67</v>
      </c>
      <c r="I6" s="96" t="s">
        <v>68</v>
      </c>
      <c r="J6" s="96" t="s">
        <v>69</v>
      </c>
    </row>
    <row r="7" spans="1:10">
      <c r="A7" s="193" t="s">
        <v>70</v>
      </c>
      <c r="B7" s="98" t="s">
        <v>71</v>
      </c>
      <c r="C7" s="98" t="s">
        <v>72</v>
      </c>
      <c r="D7" s="99" t="s">
        <v>73</v>
      </c>
      <c r="E7" s="98" t="s">
        <v>71</v>
      </c>
      <c r="F7" s="98" t="s">
        <v>72</v>
      </c>
      <c r="G7" s="99" t="s">
        <v>73</v>
      </c>
      <c r="H7" s="159" t="s">
        <v>71</v>
      </c>
      <c r="I7" s="98" t="s">
        <v>72</v>
      </c>
      <c r="J7" s="98" t="s">
        <v>73</v>
      </c>
    </row>
    <row r="8" spans="1:10">
      <c r="A8" s="195">
        <v>1</v>
      </c>
      <c r="B8" s="100">
        <v>85</v>
      </c>
      <c r="C8" s="100">
        <v>54</v>
      </c>
      <c r="D8" s="100">
        <v>31</v>
      </c>
      <c r="E8" s="101">
        <v>94</v>
      </c>
      <c r="F8" s="102">
        <v>56</v>
      </c>
      <c r="G8" s="103">
        <v>38</v>
      </c>
      <c r="H8" s="101">
        <v>85</v>
      </c>
      <c r="I8" s="107" t="s">
        <v>5</v>
      </c>
      <c r="J8" s="107" t="s">
        <v>5</v>
      </c>
    </row>
    <row r="9" spans="1:10">
      <c r="A9" s="195">
        <v>2</v>
      </c>
      <c r="B9" s="100">
        <v>247</v>
      </c>
      <c r="C9" s="100">
        <v>128</v>
      </c>
      <c r="D9" s="100">
        <v>119</v>
      </c>
      <c r="E9" s="101">
        <v>267</v>
      </c>
      <c r="F9" s="102">
        <v>133</v>
      </c>
      <c r="G9" s="103">
        <v>134</v>
      </c>
      <c r="H9" s="101">
        <v>218</v>
      </c>
      <c r="I9" s="107" t="s">
        <v>5</v>
      </c>
      <c r="J9" s="107" t="s">
        <v>5</v>
      </c>
    </row>
    <row r="10" spans="1:10">
      <c r="A10" s="195">
        <v>3</v>
      </c>
      <c r="B10" s="100">
        <v>140</v>
      </c>
      <c r="C10" s="100">
        <v>79</v>
      </c>
      <c r="D10" s="100">
        <v>61</v>
      </c>
      <c r="E10" s="101">
        <v>233</v>
      </c>
      <c r="F10" s="102">
        <v>122</v>
      </c>
      <c r="G10" s="103">
        <v>111</v>
      </c>
      <c r="H10" s="101">
        <v>194</v>
      </c>
      <c r="I10" s="107" t="s">
        <v>5</v>
      </c>
      <c r="J10" s="107" t="s">
        <v>5</v>
      </c>
    </row>
    <row r="11" spans="1:10">
      <c r="A11" s="195">
        <v>4</v>
      </c>
      <c r="B11" s="100">
        <v>19</v>
      </c>
      <c r="C11" s="100">
        <v>9</v>
      </c>
      <c r="D11" s="100">
        <v>10</v>
      </c>
      <c r="E11" s="101">
        <v>38</v>
      </c>
      <c r="F11" s="102">
        <v>19</v>
      </c>
      <c r="G11" s="103">
        <v>19</v>
      </c>
      <c r="H11" s="101">
        <v>35</v>
      </c>
      <c r="I11" s="107" t="s">
        <v>5</v>
      </c>
      <c r="J11" s="107" t="s">
        <v>5</v>
      </c>
    </row>
    <row r="12" spans="1:10">
      <c r="A12" s="195">
        <v>5</v>
      </c>
      <c r="B12" s="100">
        <v>6</v>
      </c>
      <c r="C12" s="100">
        <v>5</v>
      </c>
      <c r="D12" s="100">
        <v>1</v>
      </c>
      <c r="E12" s="101">
        <v>8</v>
      </c>
      <c r="F12" s="102">
        <v>8</v>
      </c>
      <c r="G12" s="103" t="s">
        <v>74</v>
      </c>
      <c r="H12" s="101">
        <v>3</v>
      </c>
      <c r="I12" s="107" t="s">
        <v>5</v>
      </c>
      <c r="J12" s="107" t="s">
        <v>5</v>
      </c>
    </row>
    <row r="13" spans="1:10">
      <c r="A13" s="195">
        <v>6</v>
      </c>
      <c r="B13" s="100">
        <v>28</v>
      </c>
      <c r="C13" s="100">
        <v>17</v>
      </c>
      <c r="D13" s="100">
        <v>11</v>
      </c>
      <c r="E13" s="101">
        <v>48</v>
      </c>
      <c r="F13" s="102">
        <v>33</v>
      </c>
      <c r="G13" s="103">
        <v>15</v>
      </c>
      <c r="H13" s="101">
        <v>46</v>
      </c>
      <c r="I13" s="107" t="s">
        <v>5</v>
      </c>
      <c r="J13" s="107" t="s">
        <v>5</v>
      </c>
    </row>
    <row r="14" spans="1:10">
      <c r="A14" s="195">
        <v>7</v>
      </c>
      <c r="B14" s="100">
        <v>536</v>
      </c>
      <c r="C14" s="100">
        <v>321</v>
      </c>
      <c r="D14" s="100">
        <v>215</v>
      </c>
      <c r="E14" s="101">
        <v>434</v>
      </c>
      <c r="F14" s="102">
        <v>252</v>
      </c>
      <c r="G14" s="103">
        <v>182</v>
      </c>
      <c r="H14" s="101">
        <v>375</v>
      </c>
      <c r="I14" s="107" t="s">
        <v>5</v>
      </c>
      <c r="J14" s="107" t="s">
        <v>5</v>
      </c>
    </row>
    <row r="15" spans="1:10">
      <c r="A15" s="195">
        <v>8</v>
      </c>
      <c r="B15" s="100">
        <v>84</v>
      </c>
      <c r="C15" s="100">
        <v>48</v>
      </c>
      <c r="D15" s="100">
        <v>36</v>
      </c>
      <c r="E15" s="101">
        <v>143</v>
      </c>
      <c r="F15" s="102">
        <v>84</v>
      </c>
      <c r="G15" s="103">
        <v>59</v>
      </c>
      <c r="H15" s="101">
        <v>174</v>
      </c>
      <c r="I15" s="107" t="s">
        <v>5</v>
      </c>
      <c r="J15" s="107" t="s">
        <v>5</v>
      </c>
    </row>
    <row r="16" spans="1:10">
      <c r="A16" s="195">
        <v>9</v>
      </c>
      <c r="B16" s="100">
        <v>73</v>
      </c>
      <c r="C16" s="100">
        <v>37</v>
      </c>
      <c r="D16" s="100">
        <v>36</v>
      </c>
      <c r="E16" s="101">
        <v>65</v>
      </c>
      <c r="F16" s="102">
        <v>35</v>
      </c>
      <c r="G16" s="103">
        <v>30</v>
      </c>
      <c r="H16" s="101">
        <v>68</v>
      </c>
      <c r="I16" s="107" t="s">
        <v>5</v>
      </c>
      <c r="J16" s="107" t="s">
        <v>5</v>
      </c>
    </row>
    <row r="17" spans="1:10">
      <c r="A17" s="195">
        <v>10</v>
      </c>
      <c r="B17" s="100">
        <v>54</v>
      </c>
      <c r="C17" s="100">
        <v>24</v>
      </c>
      <c r="D17" s="100">
        <v>30</v>
      </c>
      <c r="E17" s="101">
        <v>91</v>
      </c>
      <c r="F17" s="102">
        <v>45</v>
      </c>
      <c r="G17" s="103">
        <v>46</v>
      </c>
      <c r="H17" s="101">
        <v>138</v>
      </c>
      <c r="I17" s="107" t="s">
        <v>5</v>
      </c>
      <c r="J17" s="107" t="s">
        <v>5</v>
      </c>
    </row>
    <row r="18" spans="1:10">
      <c r="A18" s="195">
        <v>11</v>
      </c>
      <c r="B18" s="100">
        <v>2</v>
      </c>
      <c r="C18" s="105" t="s">
        <v>74</v>
      </c>
      <c r="D18" s="100">
        <v>2</v>
      </c>
      <c r="E18" s="101" t="s">
        <v>74</v>
      </c>
      <c r="F18" s="104" t="s">
        <v>74</v>
      </c>
      <c r="G18" s="103" t="s">
        <v>74</v>
      </c>
      <c r="H18" s="197">
        <v>3</v>
      </c>
      <c r="I18" s="107" t="s">
        <v>5</v>
      </c>
      <c r="J18" s="107" t="s">
        <v>5</v>
      </c>
    </row>
    <row r="19" spans="1:10">
      <c r="A19" s="195">
        <v>12</v>
      </c>
      <c r="B19" s="100">
        <v>39</v>
      </c>
      <c r="C19" s="100">
        <v>21</v>
      </c>
      <c r="D19" s="100">
        <v>18</v>
      </c>
      <c r="E19" s="101">
        <v>49</v>
      </c>
      <c r="F19" s="102">
        <v>26</v>
      </c>
      <c r="G19" s="103">
        <v>23</v>
      </c>
      <c r="H19" s="197">
        <v>21</v>
      </c>
      <c r="I19" s="107" t="s">
        <v>5</v>
      </c>
      <c r="J19" s="107" t="s">
        <v>5</v>
      </c>
    </row>
    <row r="20" spans="1:10">
      <c r="A20" s="195">
        <v>13</v>
      </c>
      <c r="B20" s="100">
        <v>3</v>
      </c>
      <c r="C20" s="100">
        <v>1</v>
      </c>
      <c r="D20" s="100">
        <v>2</v>
      </c>
      <c r="E20" s="101">
        <v>4</v>
      </c>
      <c r="F20" s="102">
        <v>1</v>
      </c>
      <c r="G20" s="103">
        <v>3</v>
      </c>
      <c r="H20" s="101">
        <v>7</v>
      </c>
      <c r="I20" s="107" t="s">
        <v>5</v>
      </c>
      <c r="J20" s="107" t="s">
        <v>5</v>
      </c>
    </row>
    <row r="21" spans="1:10">
      <c r="A21" s="195">
        <v>14</v>
      </c>
      <c r="B21" s="100">
        <v>50</v>
      </c>
      <c r="C21" s="100">
        <v>28</v>
      </c>
      <c r="D21" s="100">
        <v>22</v>
      </c>
      <c r="E21" s="101">
        <v>47</v>
      </c>
      <c r="F21" s="102">
        <v>23</v>
      </c>
      <c r="G21" s="103">
        <v>24</v>
      </c>
      <c r="H21" s="101">
        <v>47</v>
      </c>
      <c r="I21" s="107" t="s">
        <v>5</v>
      </c>
      <c r="J21" s="107" t="s">
        <v>5</v>
      </c>
    </row>
    <row r="22" spans="1:10">
      <c r="A22" s="195">
        <v>15</v>
      </c>
      <c r="B22" s="100">
        <v>58</v>
      </c>
      <c r="C22" s="100">
        <v>35</v>
      </c>
      <c r="D22" s="100">
        <v>23</v>
      </c>
      <c r="E22" s="101">
        <v>62</v>
      </c>
      <c r="F22" s="102">
        <v>36</v>
      </c>
      <c r="G22" s="103">
        <v>26</v>
      </c>
      <c r="H22" s="101">
        <v>66</v>
      </c>
      <c r="I22" s="107" t="s">
        <v>5</v>
      </c>
      <c r="J22" s="107" t="s">
        <v>5</v>
      </c>
    </row>
    <row r="23" spans="1:10">
      <c r="A23" s="195">
        <v>16</v>
      </c>
      <c r="B23" s="100">
        <v>261</v>
      </c>
      <c r="C23" s="100">
        <v>196</v>
      </c>
      <c r="D23" s="100">
        <v>65</v>
      </c>
      <c r="E23" s="101">
        <v>429</v>
      </c>
      <c r="F23" s="102">
        <v>285</v>
      </c>
      <c r="G23" s="103">
        <v>144</v>
      </c>
      <c r="H23" s="101">
        <v>688</v>
      </c>
      <c r="I23" s="107" t="s">
        <v>5</v>
      </c>
      <c r="J23" s="107" t="s">
        <v>5</v>
      </c>
    </row>
    <row r="24" spans="1:10">
      <c r="A24" s="195">
        <v>17</v>
      </c>
      <c r="B24" s="100">
        <v>49</v>
      </c>
      <c r="C24" s="102">
        <v>41</v>
      </c>
      <c r="D24" s="102">
        <v>8</v>
      </c>
      <c r="E24" s="101">
        <v>205</v>
      </c>
      <c r="F24" s="102">
        <v>166</v>
      </c>
      <c r="G24" s="103">
        <v>39</v>
      </c>
      <c r="H24" s="106" t="s">
        <v>5</v>
      </c>
      <c r="I24" s="107" t="s">
        <v>5</v>
      </c>
      <c r="J24" s="107" t="s">
        <v>5</v>
      </c>
    </row>
    <row r="25" spans="1:10">
      <c r="A25" s="195">
        <v>18</v>
      </c>
      <c r="B25" s="100">
        <v>311</v>
      </c>
      <c r="C25" s="102">
        <v>172</v>
      </c>
      <c r="D25" s="102">
        <v>139</v>
      </c>
      <c r="E25" s="106" t="s">
        <v>5</v>
      </c>
      <c r="F25" s="107" t="s">
        <v>5</v>
      </c>
      <c r="G25" s="108" t="s">
        <v>5</v>
      </c>
      <c r="H25" s="106" t="s">
        <v>5</v>
      </c>
      <c r="I25" s="107" t="s">
        <v>5</v>
      </c>
      <c r="J25" s="107" t="s">
        <v>5</v>
      </c>
    </row>
    <row r="26" spans="1:10">
      <c r="A26" s="195">
        <v>19</v>
      </c>
      <c r="B26" s="107" t="s">
        <v>5</v>
      </c>
      <c r="C26" s="107" t="s">
        <v>5</v>
      </c>
      <c r="D26" s="108" t="s">
        <v>5</v>
      </c>
      <c r="E26" s="106" t="s">
        <v>5</v>
      </c>
      <c r="F26" s="107" t="s">
        <v>5</v>
      </c>
      <c r="G26" s="108" t="s">
        <v>5</v>
      </c>
      <c r="H26" s="106" t="s">
        <v>5</v>
      </c>
      <c r="I26" s="107" t="s">
        <v>5</v>
      </c>
      <c r="J26" s="107" t="s">
        <v>5</v>
      </c>
    </row>
    <row r="27" spans="1:10">
      <c r="A27" s="195">
        <v>20</v>
      </c>
      <c r="B27" s="107" t="s">
        <v>5</v>
      </c>
      <c r="C27" s="107" t="s">
        <v>5</v>
      </c>
      <c r="D27" s="108" t="s">
        <v>5</v>
      </c>
      <c r="E27" s="106" t="s">
        <v>5</v>
      </c>
      <c r="F27" s="107" t="s">
        <v>5</v>
      </c>
      <c r="G27" s="108" t="s">
        <v>5</v>
      </c>
      <c r="H27" s="106" t="s">
        <v>5</v>
      </c>
      <c r="I27" s="107" t="s">
        <v>5</v>
      </c>
      <c r="J27" s="107" t="s">
        <v>5</v>
      </c>
    </row>
    <row r="28" spans="1:10">
      <c r="A28" s="195">
        <v>21</v>
      </c>
      <c r="B28" s="107" t="s">
        <v>5</v>
      </c>
      <c r="C28" s="107" t="s">
        <v>5</v>
      </c>
      <c r="D28" s="108" t="s">
        <v>5</v>
      </c>
      <c r="E28" s="106" t="s">
        <v>5</v>
      </c>
      <c r="F28" s="107" t="s">
        <v>5</v>
      </c>
      <c r="G28" s="108" t="s">
        <v>5</v>
      </c>
      <c r="H28" s="126">
        <v>218</v>
      </c>
      <c r="I28" s="107" t="s">
        <v>5</v>
      </c>
      <c r="J28" s="107" t="s">
        <v>5</v>
      </c>
    </row>
    <row r="29" spans="1:10">
      <c r="A29" s="196">
        <v>22</v>
      </c>
      <c r="B29" s="111" t="s">
        <v>5</v>
      </c>
      <c r="C29" s="111" t="s">
        <v>231</v>
      </c>
      <c r="D29" s="112" t="s">
        <v>5</v>
      </c>
      <c r="E29" s="110" t="s">
        <v>5</v>
      </c>
      <c r="F29" s="111" t="s">
        <v>231</v>
      </c>
      <c r="G29" s="112" t="s">
        <v>5</v>
      </c>
      <c r="H29" s="198" t="s">
        <v>5</v>
      </c>
      <c r="I29" s="113" t="s">
        <v>5</v>
      </c>
      <c r="J29" s="107" t="s">
        <v>5</v>
      </c>
    </row>
    <row r="30" spans="1:10" ht="25.5" customHeight="1">
      <c r="A30" s="199" t="s">
        <v>235</v>
      </c>
      <c r="B30" s="114">
        <v>2045</v>
      </c>
      <c r="C30" s="114">
        <v>1216</v>
      </c>
      <c r="D30" s="114">
        <v>829</v>
      </c>
      <c r="E30" s="115">
        <v>2217</v>
      </c>
      <c r="F30" s="114">
        <v>1324</v>
      </c>
      <c r="G30" s="116">
        <v>893</v>
      </c>
      <c r="H30" s="115">
        <v>2387</v>
      </c>
      <c r="I30" s="114" t="s">
        <v>5</v>
      </c>
      <c r="J30" s="114" t="s">
        <v>5</v>
      </c>
    </row>
    <row r="31" spans="1:10">
      <c r="A31" s="117" t="s">
        <v>75</v>
      </c>
      <c r="B31" s="118"/>
      <c r="C31" s="118"/>
      <c r="D31" s="118"/>
      <c r="E31" s="119"/>
      <c r="F31" s="119"/>
      <c r="G31" s="119"/>
      <c r="H31" s="119"/>
      <c r="I31" s="119"/>
      <c r="J31" s="120" t="s">
        <v>76</v>
      </c>
    </row>
  </sheetData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N22" sqref="N22"/>
    </sheetView>
  </sheetViews>
  <sheetFormatPr defaultRowHeight="12.75"/>
  <cols>
    <col min="1" max="1" width="18.42578125" style="30" customWidth="1"/>
    <col min="2" max="16384" width="9.140625" style="30"/>
  </cols>
  <sheetData>
    <row r="1" spans="1:10" ht="15">
      <c r="A1" s="139" t="s">
        <v>218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192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>
      <c r="A3" s="121"/>
      <c r="B3" s="121"/>
      <c r="C3" s="121"/>
      <c r="D3" s="121"/>
      <c r="E3" s="121"/>
      <c r="F3" s="121"/>
      <c r="G3" s="122"/>
      <c r="H3" s="122"/>
      <c r="I3" s="122"/>
      <c r="J3" s="122"/>
    </row>
    <row r="4" spans="1:10">
      <c r="A4" s="165" t="s">
        <v>8</v>
      </c>
      <c r="B4" s="229">
        <v>2000</v>
      </c>
      <c r="C4" s="227"/>
      <c r="D4" s="230"/>
      <c r="E4" s="229">
        <v>2005</v>
      </c>
      <c r="F4" s="227"/>
      <c r="G4" s="230"/>
      <c r="H4" s="233" t="s">
        <v>156</v>
      </c>
      <c r="I4" s="234"/>
      <c r="J4" s="234"/>
    </row>
    <row r="5" spans="1:10">
      <c r="A5" s="94" t="s">
        <v>77</v>
      </c>
      <c r="B5" s="231"/>
      <c r="C5" s="228"/>
      <c r="D5" s="232"/>
      <c r="E5" s="231"/>
      <c r="F5" s="228">
        <v>2005</v>
      </c>
      <c r="G5" s="232"/>
      <c r="H5" s="235" t="s">
        <v>151</v>
      </c>
      <c r="I5" s="236"/>
      <c r="J5" s="236"/>
    </row>
    <row r="6" spans="1:10">
      <c r="A6" s="95" t="s">
        <v>66</v>
      </c>
      <c r="B6" s="158" t="s">
        <v>67</v>
      </c>
      <c r="C6" s="96" t="s">
        <v>68</v>
      </c>
      <c r="D6" s="97" t="s">
        <v>69</v>
      </c>
      <c r="E6" s="96" t="s">
        <v>67</v>
      </c>
      <c r="F6" s="96" t="s">
        <v>68</v>
      </c>
      <c r="G6" s="97" t="s">
        <v>69</v>
      </c>
      <c r="H6" s="158" t="s">
        <v>67</v>
      </c>
      <c r="I6" s="96" t="s">
        <v>68</v>
      </c>
      <c r="J6" s="96" t="s">
        <v>69</v>
      </c>
    </row>
    <row r="7" spans="1:10">
      <c r="A7" s="94" t="s">
        <v>70</v>
      </c>
      <c r="B7" s="159" t="s">
        <v>71</v>
      </c>
      <c r="C7" s="98" t="s">
        <v>72</v>
      </c>
      <c r="D7" s="99" t="s">
        <v>73</v>
      </c>
      <c r="E7" s="98" t="s">
        <v>71</v>
      </c>
      <c r="F7" s="98" t="s">
        <v>72</v>
      </c>
      <c r="G7" s="99" t="s">
        <v>73</v>
      </c>
      <c r="H7" s="159" t="s">
        <v>71</v>
      </c>
      <c r="I7" s="98" t="s">
        <v>72</v>
      </c>
      <c r="J7" s="98" t="s">
        <v>73</v>
      </c>
    </row>
    <row r="8" spans="1:10">
      <c r="A8" s="54">
        <v>1</v>
      </c>
      <c r="B8" s="126">
        <v>20652</v>
      </c>
      <c r="C8" s="109">
        <v>11207</v>
      </c>
      <c r="D8" s="127">
        <v>9445</v>
      </c>
      <c r="E8" s="157">
        <v>14879</v>
      </c>
      <c r="F8" s="109">
        <v>7897</v>
      </c>
      <c r="G8" s="109">
        <v>6982</v>
      </c>
      <c r="H8" s="157">
        <f>I8+J8</f>
        <v>11376</v>
      </c>
      <c r="I8" s="109">
        <v>6425</v>
      </c>
      <c r="J8" s="109">
        <v>4951</v>
      </c>
    </row>
    <row r="9" spans="1:10">
      <c r="A9" s="54">
        <v>2</v>
      </c>
      <c r="B9" s="126">
        <v>20496</v>
      </c>
      <c r="C9" s="109">
        <v>11930</v>
      </c>
      <c r="D9" s="127">
        <v>8566</v>
      </c>
      <c r="E9" s="126">
        <v>24168</v>
      </c>
      <c r="F9" s="109">
        <v>13757</v>
      </c>
      <c r="G9" s="109">
        <v>10411</v>
      </c>
      <c r="H9" s="126">
        <f t="shared" ref="H9:H27" si="0">I9+J9</f>
        <v>30454</v>
      </c>
      <c r="I9" s="109">
        <v>17099</v>
      </c>
      <c r="J9" s="109">
        <v>13355</v>
      </c>
    </row>
    <row r="10" spans="1:10">
      <c r="A10" s="54">
        <v>3</v>
      </c>
      <c r="B10" s="126">
        <v>11215</v>
      </c>
      <c r="C10" s="109">
        <v>5030</v>
      </c>
      <c r="D10" s="127">
        <v>6185</v>
      </c>
      <c r="E10" s="126">
        <v>15977</v>
      </c>
      <c r="F10" s="109">
        <v>7369</v>
      </c>
      <c r="G10" s="109">
        <v>8608</v>
      </c>
      <c r="H10" s="126">
        <f t="shared" si="0"/>
        <v>1008</v>
      </c>
      <c r="I10" s="109">
        <v>489</v>
      </c>
      <c r="J10" s="109">
        <v>519</v>
      </c>
    </row>
    <row r="11" spans="1:10">
      <c r="A11" s="54">
        <v>4</v>
      </c>
      <c r="B11" s="126">
        <v>1093</v>
      </c>
      <c r="C11" s="109">
        <v>591</v>
      </c>
      <c r="D11" s="127">
        <v>502</v>
      </c>
      <c r="E11" s="126">
        <v>1180</v>
      </c>
      <c r="F11" s="109">
        <v>569</v>
      </c>
      <c r="G11" s="109">
        <v>611</v>
      </c>
      <c r="H11" s="126">
        <f t="shared" si="0"/>
        <v>17125</v>
      </c>
      <c r="I11" s="109">
        <v>7659</v>
      </c>
      <c r="J11" s="109">
        <v>9466</v>
      </c>
    </row>
    <row r="12" spans="1:10">
      <c r="A12" s="54">
        <v>5</v>
      </c>
      <c r="B12" s="126">
        <v>479</v>
      </c>
      <c r="C12" s="109">
        <v>231</v>
      </c>
      <c r="D12" s="127">
        <v>248</v>
      </c>
      <c r="E12" s="126">
        <v>1037</v>
      </c>
      <c r="F12" s="109">
        <v>569</v>
      </c>
      <c r="G12" s="109">
        <v>468</v>
      </c>
      <c r="H12" s="126">
        <f t="shared" si="0"/>
        <v>574</v>
      </c>
      <c r="I12" s="109">
        <v>346</v>
      </c>
      <c r="J12" s="109">
        <v>228</v>
      </c>
    </row>
    <row r="13" spans="1:10">
      <c r="A13" s="54">
        <v>6</v>
      </c>
      <c r="B13" s="126">
        <v>5086</v>
      </c>
      <c r="C13" s="109">
        <v>2786</v>
      </c>
      <c r="D13" s="127">
        <v>2300</v>
      </c>
      <c r="E13" s="126">
        <v>7210</v>
      </c>
      <c r="F13" s="109">
        <v>3840</v>
      </c>
      <c r="G13" s="109">
        <v>3370</v>
      </c>
      <c r="H13" s="126">
        <f t="shared" si="0"/>
        <v>7565</v>
      </c>
      <c r="I13" s="109">
        <v>3925</v>
      </c>
      <c r="J13" s="109">
        <v>3640</v>
      </c>
    </row>
    <row r="14" spans="1:10">
      <c r="A14" s="54">
        <v>7</v>
      </c>
      <c r="B14" s="126">
        <v>174511</v>
      </c>
      <c r="C14" s="109">
        <v>91826</v>
      </c>
      <c r="D14" s="127">
        <v>82685</v>
      </c>
      <c r="E14" s="126">
        <v>184007</v>
      </c>
      <c r="F14" s="109">
        <v>94954</v>
      </c>
      <c r="G14" s="109">
        <v>89053</v>
      </c>
      <c r="H14" s="126" t="s">
        <v>5</v>
      </c>
      <c r="I14" s="109" t="s">
        <v>5</v>
      </c>
      <c r="J14" s="109" t="s">
        <v>5</v>
      </c>
    </row>
    <row r="15" spans="1:10">
      <c r="A15" s="54">
        <v>8</v>
      </c>
      <c r="B15" s="126">
        <v>37498</v>
      </c>
      <c r="C15" s="109">
        <v>19739</v>
      </c>
      <c r="D15" s="127">
        <v>17759</v>
      </c>
      <c r="E15" s="126">
        <v>33053</v>
      </c>
      <c r="F15" s="109">
        <v>17311</v>
      </c>
      <c r="G15" s="109">
        <v>15742</v>
      </c>
      <c r="H15" s="126" t="s">
        <v>5</v>
      </c>
      <c r="I15" s="109" t="s">
        <v>5</v>
      </c>
      <c r="J15" s="109" t="s">
        <v>5</v>
      </c>
    </row>
    <row r="16" spans="1:10">
      <c r="A16" s="54">
        <v>9</v>
      </c>
      <c r="B16" s="126">
        <v>29568</v>
      </c>
      <c r="C16" s="109">
        <v>18815</v>
      </c>
      <c r="D16" s="127">
        <v>10753</v>
      </c>
      <c r="E16" s="126">
        <v>38314</v>
      </c>
      <c r="F16" s="109">
        <v>24325</v>
      </c>
      <c r="G16" s="109">
        <v>13989</v>
      </c>
      <c r="H16" s="126">
        <f t="shared" si="0"/>
        <v>178342</v>
      </c>
      <c r="I16" s="109">
        <v>93741</v>
      </c>
      <c r="J16" s="109">
        <v>84601</v>
      </c>
    </row>
    <row r="17" spans="1:10">
      <c r="A17" s="54">
        <v>10</v>
      </c>
      <c r="B17" s="126">
        <v>13522</v>
      </c>
      <c r="C17" s="109">
        <v>8015</v>
      </c>
      <c r="D17" s="127">
        <v>5507</v>
      </c>
      <c r="E17" s="126">
        <v>15971</v>
      </c>
      <c r="F17" s="109">
        <v>9206</v>
      </c>
      <c r="G17" s="109">
        <v>6765</v>
      </c>
      <c r="H17" s="126">
        <f t="shared" si="0"/>
        <v>26746</v>
      </c>
      <c r="I17" s="109">
        <v>14593</v>
      </c>
      <c r="J17" s="109">
        <v>12153</v>
      </c>
    </row>
    <row r="18" spans="1:10">
      <c r="A18" s="54">
        <v>11</v>
      </c>
      <c r="B18" s="126">
        <v>532</v>
      </c>
      <c r="C18" s="109" t="s">
        <v>74</v>
      </c>
      <c r="D18" s="127">
        <v>532</v>
      </c>
      <c r="E18" s="126">
        <v>1108</v>
      </c>
      <c r="F18" s="109" t="s">
        <v>74</v>
      </c>
      <c r="G18" s="109">
        <v>1108</v>
      </c>
      <c r="H18" s="126">
        <f t="shared" si="0"/>
        <v>54511</v>
      </c>
      <c r="I18" s="109">
        <v>34169</v>
      </c>
      <c r="J18" s="109">
        <v>20342</v>
      </c>
    </row>
    <row r="19" spans="1:10">
      <c r="A19" s="54">
        <v>12</v>
      </c>
      <c r="B19" s="126">
        <v>99</v>
      </c>
      <c r="C19" s="109">
        <v>58</v>
      </c>
      <c r="D19" s="127">
        <v>41</v>
      </c>
      <c r="E19" s="126">
        <v>159</v>
      </c>
      <c r="F19" s="109">
        <v>69</v>
      </c>
      <c r="G19" s="109">
        <v>90</v>
      </c>
      <c r="H19" s="126">
        <f t="shared" si="0"/>
        <v>240</v>
      </c>
      <c r="I19" s="109">
        <v>111</v>
      </c>
      <c r="J19" s="109">
        <v>129</v>
      </c>
    </row>
    <row r="20" spans="1:10">
      <c r="A20" s="54">
        <v>13</v>
      </c>
      <c r="B20" s="126">
        <v>316</v>
      </c>
      <c r="C20" s="109">
        <v>155</v>
      </c>
      <c r="D20" s="127">
        <v>161</v>
      </c>
      <c r="E20" s="126">
        <v>2219</v>
      </c>
      <c r="F20" s="109">
        <v>971</v>
      </c>
      <c r="G20" s="109">
        <v>1248</v>
      </c>
      <c r="H20" s="126">
        <f t="shared" si="0"/>
        <v>2805</v>
      </c>
      <c r="I20" s="109">
        <v>1279</v>
      </c>
      <c r="J20" s="109">
        <v>1526</v>
      </c>
    </row>
    <row r="21" spans="1:10">
      <c r="A21" s="54">
        <v>14</v>
      </c>
      <c r="B21" s="126">
        <v>6479</v>
      </c>
      <c r="C21" s="109">
        <v>3517</v>
      </c>
      <c r="D21" s="127">
        <v>2962</v>
      </c>
      <c r="E21" s="126">
        <v>6354</v>
      </c>
      <c r="F21" s="109">
        <v>3291</v>
      </c>
      <c r="G21" s="109">
        <v>3063</v>
      </c>
      <c r="H21" s="126">
        <f t="shared" si="0"/>
        <v>15946</v>
      </c>
      <c r="I21" s="109">
        <v>9006</v>
      </c>
      <c r="J21" s="109">
        <v>6940</v>
      </c>
    </row>
    <row r="22" spans="1:10">
      <c r="A22" s="54">
        <v>15</v>
      </c>
      <c r="B22" s="126">
        <v>7992</v>
      </c>
      <c r="C22" s="109">
        <v>4599</v>
      </c>
      <c r="D22" s="127">
        <v>3393</v>
      </c>
      <c r="E22" s="126">
        <v>9831</v>
      </c>
      <c r="F22" s="109">
        <v>5607</v>
      </c>
      <c r="G22" s="109">
        <v>4224</v>
      </c>
      <c r="H22" s="126">
        <f>J22</f>
        <v>356</v>
      </c>
      <c r="I22" s="109" t="s">
        <v>74</v>
      </c>
      <c r="J22" s="109">
        <v>356</v>
      </c>
    </row>
    <row r="23" spans="1:10">
      <c r="A23" s="54">
        <v>16</v>
      </c>
      <c r="B23" s="126">
        <v>57406</v>
      </c>
      <c r="C23" s="109">
        <v>30072</v>
      </c>
      <c r="D23" s="127">
        <v>27334</v>
      </c>
      <c r="E23" s="126">
        <v>66782</v>
      </c>
      <c r="F23" s="109">
        <v>35247</v>
      </c>
      <c r="G23" s="109">
        <v>31535</v>
      </c>
      <c r="H23" s="126">
        <f t="shared" si="0"/>
        <v>8523</v>
      </c>
      <c r="I23" s="109">
        <v>4836</v>
      </c>
      <c r="J23" s="109">
        <v>3687</v>
      </c>
    </row>
    <row r="24" spans="1:10">
      <c r="A24" s="54">
        <v>17</v>
      </c>
      <c r="B24" s="126">
        <v>17755</v>
      </c>
      <c r="C24" s="109">
        <v>12804</v>
      </c>
      <c r="D24" s="127">
        <v>4951</v>
      </c>
      <c r="E24" s="126">
        <v>7503</v>
      </c>
      <c r="F24" s="109">
        <v>5773</v>
      </c>
      <c r="G24" s="109">
        <v>1730</v>
      </c>
      <c r="H24" s="126">
        <f t="shared" si="0"/>
        <v>6188</v>
      </c>
      <c r="I24" s="109">
        <v>3298</v>
      </c>
      <c r="J24" s="109">
        <v>2890</v>
      </c>
    </row>
    <row r="25" spans="1:10">
      <c r="A25" s="54">
        <v>18</v>
      </c>
      <c r="B25" s="126" t="s">
        <v>5</v>
      </c>
      <c r="C25" s="109" t="s">
        <v>5</v>
      </c>
      <c r="D25" s="109" t="s">
        <v>5</v>
      </c>
      <c r="E25" s="126">
        <v>10397</v>
      </c>
      <c r="F25" s="109">
        <v>7112</v>
      </c>
      <c r="G25" s="109">
        <v>3285</v>
      </c>
      <c r="H25" s="126">
        <f t="shared" si="0"/>
        <v>103753</v>
      </c>
      <c r="I25" s="109">
        <v>56827</v>
      </c>
      <c r="J25" s="109">
        <v>46926</v>
      </c>
    </row>
    <row r="26" spans="1:10">
      <c r="A26" s="54">
        <v>19</v>
      </c>
      <c r="B26" s="126" t="s">
        <v>5</v>
      </c>
      <c r="C26" s="109" t="s">
        <v>5</v>
      </c>
      <c r="D26" s="109" t="s">
        <v>5</v>
      </c>
      <c r="E26" s="126" t="s">
        <v>5</v>
      </c>
      <c r="F26" s="109" t="s">
        <v>5</v>
      </c>
      <c r="G26" s="109" t="s">
        <v>5</v>
      </c>
      <c r="H26" s="126" t="s">
        <v>5</v>
      </c>
      <c r="I26" s="109" t="s">
        <v>5</v>
      </c>
      <c r="J26" s="109" t="s">
        <v>5</v>
      </c>
    </row>
    <row r="27" spans="1:10">
      <c r="A27" s="54">
        <v>20</v>
      </c>
      <c r="B27" s="126" t="s">
        <v>5</v>
      </c>
      <c r="C27" s="109" t="s">
        <v>5</v>
      </c>
      <c r="D27" s="109" t="s">
        <v>5</v>
      </c>
      <c r="E27" s="126" t="s">
        <v>5</v>
      </c>
      <c r="F27" s="109" t="s">
        <v>5</v>
      </c>
      <c r="G27" s="109" t="s">
        <v>5</v>
      </c>
      <c r="H27" s="126">
        <f t="shared" si="0"/>
        <v>27565</v>
      </c>
      <c r="I27" s="109">
        <v>21730</v>
      </c>
      <c r="J27" s="109">
        <v>5835</v>
      </c>
    </row>
    <row r="28" spans="1:10">
      <c r="A28" s="54">
        <v>21</v>
      </c>
      <c r="B28" s="126" t="s">
        <v>5</v>
      </c>
      <c r="C28" s="109" t="s">
        <v>5</v>
      </c>
      <c r="D28" s="109" t="s">
        <v>5</v>
      </c>
      <c r="E28" s="126" t="s">
        <v>5</v>
      </c>
      <c r="F28" s="109" t="s">
        <v>5</v>
      </c>
      <c r="G28" s="109" t="s">
        <v>5</v>
      </c>
      <c r="H28" s="124" t="s">
        <v>5</v>
      </c>
      <c r="I28" s="104" t="s">
        <v>5</v>
      </c>
      <c r="J28" s="104" t="s">
        <v>5</v>
      </c>
    </row>
    <row r="29" spans="1:10">
      <c r="A29" s="54">
        <v>22</v>
      </c>
      <c r="B29" s="106" t="s">
        <v>5</v>
      </c>
      <c r="C29" s="107" t="s">
        <v>5</v>
      </c>
      <c r="D29" s="108" t="s">
        <v>5</v>
      </c>
      <c r="E29" s="156" t="s">
        <v>5</v>
      </c>
      <c r="F29" s="104" t="s">
        <v>5</v>
      </c>
      <c r="G29" s="104" t="s">
        <v>5</v>
      </c>
      <c r="H29" s="156" t="s">
        <v>5</v>
      </c>
      <c r="I29" s="104" t="s">
        <v>5</v>
      </c>
      <c r="J29" s="104" t="s">
        <v>5</v>
      </c>
    </row>
    <row r="30" spans="1:10" ht="25.5">
      <c r="A30" s="64" t="s">
        <v>234</v>
      </c>
      <c r="B30" s="115">
        <v>404699</v>
      </c>
      <c r="C30" s="114">
        <v>221375</v>
      </c>
      <c r="D30" s="116">
        <v>183324</v>
      </c>
      <c r="E30" s="115">
        <v>440149</v>
      </c>
      <c r="F30" s="114">
        <v>237867</v>
      </c>
      <c r="G30" s="116">
        <v>202282</v>
      </c>
      <c r="H30" s="115">
        <f>SUM(H8:H29)</f>
        <v>493077</v>
      </c>
      <c r="I30" s="114">
        <f>SUM(I8:I29)</f>
        <v>275533</v>
      </c>
      <c r="J30" s="114">
        <f>SUM(J8:J29)</f>
        <v>217544</v>
      </c>
    </row>
    <row r="31" spans="1:10">
      <c r="A31" s="117" t="s">
        <v>75</v>
      </c>
      <c r="B31" s="118"/>
      <c r="C31" s="118"/>
      <c r="D31" s="118"/>
      <c r="E31" s="119"/>
      <c r="F31" s="119"/>
      <c r="G31" s="119"/>
      <c r="H31" s="119"/>
      <c r="I31" s="119"/>
      <c r="J31" s="120" t="s">
        <v>76</v>
      </c>
    </row>
  </sheetData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paperSize="9" scale="90" orientation="landscape" r:id="rId1"/>
  <ignoredErrors>
    <ignoredError sqref="H22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dimension ref="A1:J31"/>
  <sheetViews>
    <sheetView topLeftCell="A3" zoomScaleNormal="100" workbookViewId="0">
      <selection activeCell="A43" sqref="A43"/>
    </sheetView>
  </sheetViews>
  <sheetFormatPr defaultRowHeight="12.75"/>
  <cols>
    <col min="1" max="1" width="23.85546875" style="30" customWidth="1"/>
    <col min="2" max="16384" width="9.140625" style="30"/>
  </cols>
  <sheetData>
    <row r="1" spans="1:10" ht="15">
      <c r="A1" s="139" t="s">
        <v>219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193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92" t="s">
        <v>14</v>
      </c>
      <c r="B4" s="226">
        <v>2000</v>
      </c>
      <c r="C4" s="227"/>
      <c r="D4" s="227"/>
      <c r="E4" s="229">
        <v>2005</v>
      </c>
      <c r="F4" s="227"/>
      <c r="G4" s="230"/>
      <c r="H4" s="234" t="s">
        <v>152</v>
      </c>
      <c r="I4" s="234"/>
      <c r="J4" s="234"/>
    </row>
    <row r="5" spans="1:10">
      <c r="A5" s="193" t="s">
        <v>78</v>
      </c>
      <c r="B5" s="228"/>
      <c r="C5" s="228"/>
      <c r="D5" s="228"/>
      <c r="E5" s="231"/>
      <c r="F5" s="228">
        <v>2005</v>
      </c>
      <c r="G5" s="232"/>
      <c r="H5" s="236" t="s">
        <v>151</v>
      </c>
      <c r="I5" s="236"/>
      <c r="J5" s="236"/>
    </row>
    <row r="6" spans="1:10">
      <c r="A6" s="194" t="s">
        <v>66</v>
      </c>
      <c r="B6" s="96" t="s">
        <v>67</v>
      </c>
      <c r="C6" s="96" t="s">
        <v>68</v>
      </c>
      <c r="D6" s="97" t="s">
        <v>69</v>
      </c>
      <c r="E6" s="96" t="s">
        <v>67</v>
      </c>
      <c r="F6" s="96" t="s">
        <v>68</v>
      </c>
      <c r="G6" s="97" t="s">
        <v>69</v>
      </c>
      <c r="H6" s="96" t="s">
        <v>67</v>
      </c>
      <c r="I6" s="96" t="s">
        <v>68</v>
      </c>
      <c r="J6" s="96" t="s">
        <v>69</v>
      </c>
    </row>
    <row r="7" spans="1:10">
      <c r="A7" s="193" t="s">
        <v>70</v>
      </c>
      <c r="B7" s="98" t="s">
        <v>71</v>
      </c>
      <c r="C7" s="98" t="s">
        <v>72</v>
      </c>
      <c r="D7" s="99" t="s">
        <v>73</v>
      </c>
      <c r="E7" s="98" t="s">
        <v>71</v>
      </c>
      <c r="F7" s="98" t="s">
        <v>72</v>
      </c>
      <c r="G7" s="99" t="s">
        <v>73</v>
      </c>
      <c r="H7" s="98" t="s">
        <v>71</v>
      </c>
      <c r="I7" s="98" t="s">
        <v>72</v>
      </c>
      <c r="J7" s="98" t="s">
        <v>73</v>
      </c>
    </row>
    <row r="8" spans="1:10">
      <c r="A8" s="195">
        <v>1</v>
      </c>
      <c r="B8" s="109">
        <v>98</v>
      </c>
      <c r="C8" s="109">
        <v>63</v>
      </c>
      <c r="D8" s="191">
        <v>35</v>
      </c>
      <c r="E8" s="109">
        <v>126</v>
      </c>
      <c r="F8" s="109">
        <v>74</v>
      </c>
      <c r="G8" s="127">
        <v>52</v>
      </c>
      <c r="H8" s="109">
        <f>I8+J8</f>
        <v>228</v>
      </c>
      <c r="I8" s="109">
        <v>125</v>
      </c>
      <c r="J8" s="109">
        <v>103</v>
      </c>
    </row>
    <row r="9" spans="1:10">
      <c r="A9" s="195">
        <v>2</v>
      </c>
      <c r="B9" s="109">
        <v>519</v>
      </c>
      <c r="C9" s="109">
        <v>269</v>
      </c>
      <c r="D9" s="127">
        <v>250</v>
      </c>
      <c r="E9" s="109">
        <v>578</v>
      </c>
      <c r="F9" s="109">
        <v>315</v>
      </c>
      <c r="G9" s="127">
        <v>263</v>
      </c>
      <c r="H9" s="109">
        <f>I9+J9</f>
        <v>738</v>
      </c>
      <c r="I9" s="109">
        <v>380</v>
      </c>
      <c r="J9" s="109">
        <v>358</v>
      </c>
    </row>
    <row r="10" spans="1:10">
      <c r="A10" s="195">
        <v>3</v>
      </c>
      <c r="B10" s="109">
        <v>243</v>
      </c>
      <c r="C10" s="109">
        <v>132</v>
      </c>
      <c r="D10" s="127">
        <v>111</v>
      </c>
      <c r="E10" s="109">
        <v>205</v>
      </c>
      <c r="F10" s="109">
        <v>118</v>
      </c>
      <c r="G10" s="127">
        <v>87</v>
      </c>
      <c r="H10" s="109">
        <f t="shared" ref="H10:H23" si="0">I10+J10</f>
        <v>199</v>
      </c>
      <c r="I10" s="109">
        <v>77</v>
      </c>
      <c r="J10" s="109">
        <v>122</v>
      </c>
    </row>
    <row r="11" spans="1:10">
      <c r="A11" s="195">
        <v>4</v>
      </c>
      <c r="B11" s="109">
        <v>20</v>
      </c>
      <c r="C11" s="109">
        <v>14</v>
      </c>
      <c r="D11" s="127">
        <v>6</v>
      </c>
      <c r="E11" s="109">
        <v>17</v>
      </c>
      <c r="F11" s="109">
        <v>9</v>
      </c>
      <c r="G11" s="127">
        <v>8</v>
      </c>
      <c r="H11" s="109">
        <f t="shared" si="0"/>
        <v>17</v>
      </c>
      <c r="I11" s="109">
        <v>4</v>
      </c>
      <c r="J11" s="109">
        <v>13</v>
      </c>
    </row>
    <row r="12" spans="1:10">
      <c r="A12" s="195">
        <v>5</v>
      </c>
      <c r="B12" s="109">
        <v>11</v>
      </c>
      <c r="C12" s="109">
        <v>9</v>
      </c>
      <c r="D12" s="127">
        <v>2</v>
      </c>
      <c r="E12" s="109">
        <v>5</v>
      </c>
      <c r="F12" s="109">
        <v>3</v>
      </c>
      <c r="G12" s="127">
        <v>2</v>
      </c>
      <c r="H12" s="109">
        <f t="shared" si="0"/>
        <v>3</v>
      </c>
      <c r="I12" s="109">
        <v>1</v>
      </c>
      <c r="J12" s="109">
        <v>2</v>
      </c>
    </row>
    <row r="13" spans="1:10">
      <c r="A13" s="195">
        <v>6</v>
      </c>
      <c r="B13" s="109">
        <v>73</v>
      </c>
      <c r="C13" s="109">
        <v>49</v>
      </c>
      <c r="D13" s="127">
        <v>24</v>
      </c>
      <c r="E13" s="109">
        <v>62</v>
      </c>
      <c r="F13" s="109">
        <v>41</v>
      </c>
      <c r="G13" s="127">
        <v>21</v>
      </c>
      <c r="H13" s="109">
        <f t="shared" si="0"/>
        <v>62</v>
      </c>
      <c r="I13" s="109">
        <v>35</v>
      </c>
      <c r="J13" s="109">
        <v>27</v>
      </c>
    </row>
    <row r="14" spans="1:10">
      <c r="A14" s="195">
        <v>7</v>
      </c>
      <c r="B14" s="109">
        <v>1695</v>
      </c>
      <c r="C14" s="109">
        <v>1133</v>
      </c>
      <c r="D14" s="127">
        <v>562</v>
      </c>
      <c r="E14" s="109">
        <v>1952</v>
      </c>
      <c r="F14" s="109">
        <v>1336</v>
      </c>
      <c r="G14" s="127">
        <v>616</v>
      </c>
      <c r="H14" s="109">
        <f t="shared" si="0"/>
        <v>2223</v>
      </c>
      <c r="I14" s="109">
        <v>1481</v>
      </c>
      <c r="J14" s="109">
        <v>742</v>
      </c>
    </row>
    <row r="15" spans="1:10">
      <c r="A15" s="195">
        <v>8</v>
      </c>
      <c r="B15" s="109">
        <v>203</v>
      </c>
      <c r="C15" s="109">
        <v>104</v>
      </c>
      <c r="D15" s="127">
        <v>99</v>
      </c>
      <c r="E15" s="109">
        <v>244</v>
      </c>
      <c r="F15" s="109">
        <v>129</v>
      </c>
      <c r="G15" s="127">
        <v>115</v>
      </c>
      <c r="H15" s="109">
        <f t="shared" si="0"/>
        <v>367</v>
      </c>
      <c r="I15" s="109">
        <v>183</v>
      </c>
      <c r="J15" s="109">
        <v>184</v>
      </c>
    </row>
    <row r="16" spans="1:10">
      <c r="A16" s="195">
        <v>9</v>
      </c>
      <c r="B16" s="109">
        <v>103</v>
      </c>
      <c r="C16" s="109">
        <v>69</v>
      </c>
      <c r="D16" s="127">
        <v>34</v>
      </c>
      <c r="E16" s="109">
        <v>136</v>
      </c>
      <c r="F16" s="109">
        <v>76</v>
      </c>
      <c r="G16" s="127">
        <v>60</v>
      </c>
      <c r="H16" s="109">
        <f t="shared" si="0"/>
        <v>129</v>
      </c>
      <c r="I16" s="109">
        <v>71</v>
      </c>
      <c r="J16" s="109">
        <v>58</v>
      </c>
    </row>
    <row r="17" spans="1:10">
      <c r="A17" s="195">
        <v>10</v>
      </c>
      <c r="B17" s="109">
        <v>86</v>
      </c>
      <c r="C17" s="109">
        <v>49</v>
      </c>
      <c r="D17" s="127">
        <v>37</v>
      </c>
      <c r="E17" s="109">
        <v>82</v>
      </c>
      <c r="F17" s="109">
        <v>48</v>
      </c>
      <c r="G17" s="127">
        <v>34</v>
      </c>
      <c r="H17" s="109">
        <f t="shared" si="0"/>
        <v>105</v>
      </c>
      <c r="I17" s="109">
        <v>49</v>
      </c>
      <c r="J17" s="109">
        <v>56</v>
      </c>
    </row>
    <row r="18" spans="1:10">
      <c r="A18" s="195">
        <v>11</v>
      </c>
      <c r="B18" s="109">
        <v>4</v>
      </c>
      <c r="C18" s="109" t="s">
        <v>74</v>
      </c>
      <c r="D18" s="127">
        <v>4</v>
      </c>
      <c r="E18" s="109">
        <v>2</v>
      </c>
      <c r="F18" s="109" t="s">
        <v>74</v>
      </c>
      <c r="G18" s="127">
        <v>2</v>
      </c>
      <c r="H18" s="109">
        <v>6</v>
      </c>
      <c r="I18" s="109" t="s">
        <v>74</v>
      </c>
      <c r="J18" s="109">
        <v>6</v>
      </c>
    </row>
    <row r="19" spans="1:10">
      <c r="A19" s="195">
        <v>12</v>
      </c>
      <c r="B19" s="109">
        <v>4</v>
      </c>
      <c r="C19" s="109">
        <v>1</v>
      </c>
      <c r="D19" s="127">
        <v>3</v>
      </c>
      <c r="E19" s="109">
        <v>10</v>
      </c>
      <c r="F19" s="109">
        <v>3</v>
      </c>
      <c r="G19" s="127">
        <v>7</v>
      </c>
      <c r="H19" s="109">
        <f t="shared" si="0"/>
        <v>6</v>
      </c>
      <c r="I19" s="109">
        <v>2</v>
      </c>
      <c r="J19" s="109">
        <v>4</v>
      </c>
    </row>
    <row r="20" spans="1:10">
      <c r="A20" s="195">
        <v>13</v>
      </c>
      <c r="B20" s="109">
        <v>1</v>
      </c>
      <c r="C20" s="109">
        <v>1</v>
      </c>
      <c r="D20" s="127" t="s">
        <v>74</v>
      </c>
      <c r="E20" s="109">
        <v>3</v>
      </c>
      <c r="F20" s="109">
        <v>2</v>
      </c>
      <c r="G20" s="127">
        <v>1</v>
      </c>
      <c r="H20" s="109">
        <f t="shared" si="0"/>
        <v>13</v>
      </c>
      <c r="I20" s="109">
        <v>3</v>
      </c>
      <c r="J20" s="109">
        <v>10</v>
      </c>
    </row>
    <row r="21" spans="1:10">
      <c r="A21" s="195">
        <v>14</v>
      </c>
      <c r="B21" s="109">
        <v>201</v>
      </c>
      <c r="C21" s="109">
        <v>108</v>
      </c>
      <c r="D21" s="127">
        <v>93</v>
      </c>
      <c r="E21" s="109">
        <v>240</v>
      </c>
      <c r="F21" s="109">
        <v>130</v>
      </c>
      <c r="G21" s="127">
        <v>110</v>
      </c>
      <c r="H21" s="109">
        <f t="shared" si="0"/>
        <v>226</v>
      </c>
      <c r="I21" s="109">
        <v>127</v>
      </c>
      <c r="J21" s="109">
        <v>99</v>
      </c>
    </row>
    <row r="22" spans="1:10">
      <c r="A22" s="195">
        <v>15</v>
      </c>
      <c r="B22" s="109">
        <v>160</v>
      </c>
      <c r="C22" s="109">
        <v>99</v>
      </c>
      <c r="D22" s="127">
        <v>61</v>
      </c>
      <c r="E22" s="109">
        <v>167</v>
      </c>
      <c r="F22" s="109">
        <v>87</v>
      </c>
      <c r="G22" s="127">
        <v>80</v>
      </c>
      <c r="H22" s="109">
        <f t="shared" si="0"/>
        <v>193</v>
      </c>
      <c r="I22" s="109">
        <v>109</v>
      </c>
      <c r="J22" s="109">
        <v>84</v>
      </c>
    </row>
    <row r="23" spans="1:10">
      <c r="A23" s="195">
        <v>16</v>
      </c>
      <c r="B23" s="109">
        <v>147</v>
      </c>
      <c r="C23" s="109">
        <v>69</v>
      </c>
      <c r="D23" s="127">
        <v>78</v>
      </c>
      <c r="E23" s="109">
        <v>123</v>
      </c>
      <c r="F23" s="109">
        <v>61</v>
      </c>
      <c r="G23" s="127">
        <v>62</v>
      </c>
      <c r="H23" s="109">
        <f t="shared" si="0"/>
        <v>84</v>
      </c>
      <c r="I23" s="109">
        <v>45</v>
      </c>
      <c r="J23" s="109">
        <v>39</v>
      </c>
    </row>
    <row r="24" spans="1:10">
      <c r="A24" s="195">
        <v>17</v>
      </c>
      <c r="B24" s="109">
        <v>659</v>
      </c>
      <c r="C24" s="109">
        <v>521</v>
      </c>
      <c r="D24" s="127">
        <v>138</v>
      </c>
      <c r="E24" s="109" t="s">
        <v>5</v>
      </c>
      <c r="F24" s="109" t="s">
        <v>5</v>
      </c>
      <c r="G24" s="127" t="s">
        <v>5</v>
      </c>
      <c r="H24" s="109" t="s">
        <v>5</v>
      </c>
      <c r="I24" s="109" t="s">
        <v>5</v>
      </c>
      <c r="J24" s="109" t="s">
        <v>5</v>
      </c>
    </row>
    <row r="25" spans="1:10">
      <c r="A25" s="195">
        <v>18</v>
      </c>
      <c r="B25" s="109" t="s">
        <v>5</v>
      </c>
      <c r="C25" s="109" t="s">
        <v>5</v>
      </c>
      <c r="D25" s="127" t="s">
        <v>5</v>
      </c>
      <c r="E25" s="109" t="s">
        <v>5</v>
      </c>
      <c r="F25" s="109" t="s">
        <v>5</v>
      </c>
      <c r="G25" s="127" t="s">
        <v>5</v>
      </c>
      <c r="H25" s="109" t="s">
        <v>5</v>
      </c>
      <c r="I25" s="109" t="s">
        <v>5</v>
      </c>
      <c r="J25" s="109" t="s">
        <v>5</v>
      </c>
    </row>
    <row r="26" spans="1:10">
      <c r="A26" s="195">
        <v>19</v>
      </c>
      <c r="B26" s="109" t="s">
        <v>5</v>
      </c>
      <c r="C26" s="109" t="s">
        <v>5</v>
      </c>
      <c r="D26" s="127" t="s">
        <v>5</v>
      </c>
      <c r="E26" s="109" t="s">
        <v>5</v>
      </c>
      <c r="F26" s="109" t="s">
        <v>5</v>
      </c>
      <c r="G26" s="127" t="s">
        <v>5</v>
      </c>
      <c r="H26" s="109" t="s">
        <v>5</v>
      </c>
      <c r="I26" s="109" t="s">
        <v>5</v>
      </c>
      <c r="J26" s="109" t="s">
        <v>5</v>
      </c>
    </row>
    <row r="27" spans="1:10">
      <c r="A27" s="195">
        <v>20</v>
      </c>
      <c r="B27" s="109" t="s">
        <v>5</v>
      </c>
      <c r="C27" s="109" t="s">
        <v>5</v>
      </c>
      <c r="D27" s="127" t="s">
        <v>5</v>
      </c>
      <c r="E27" s="109" t="s">
        <v>5</v>
      </c>
      <c r="F27" s="109" t="s">
        <v>5</v>
      </c>
      <c r="G27" s="127" t="s">
        <v>5</v>
      </c>
      <c r="H27" s="109" t="s">
        <v>5</v>
      </c>
      <c r="I27" s="109" t="s">
        <v>5</v>
      </c>
      <c r="J27" s="109" t="s">
        <v>5</v>
      </c>
    </row>
    <row r="28" spans="1:10">
      <c r="A28" s="195">
        <v>21</v>
      </c>
      <c r="B28" s="109" t="s">
        <v>5</v>
      </c>
      <c r="C28" s="109" t="s">
        <v>5</v>
      </c>
      <c r="D28" s="127" t="s">
        <v>5</v>
      </c>
      <c r="E28" s="109">
        <v>832</v>
      </c>
      <c r="F28" s="109">
        <v>705</v>
      </c>
      <c r="G28" s="127">
        <v>127</v>
      </c>
      <c r="H28" s="109">
        <f>I28+J28</f>
        <v>740</v>
      </c>
      <c r="I28" s="109">
        <v>616</v>
      </c>
      <c r="J28" s="109">
        <v>124</v>
      </c>
    </row>
    <row r="29" spans="1:10">
      <c r="A29" s="195">
        <v>22</v>
      </c>
      <c r="B29" s="109" t="s">
        <v>5</v>
      </c>
      <c r="C29" s="109" t="s">
        <v>5</v>
      </c>
      <c r="D29" s="127" t="s">
        <v>5</v>
      </c>
      <c r="E29" s="109" t="s">
        <v>5</v>
      </c>
      <c r="F29" s="109" t="s">
        <v>5</v>
      </c>
      <c r="G29" s="127" t="s">
        <v>5</v>
      </c>
      <c r="H29" s="109" t="s">
        <v>5</v>
      </c>
      <c r="I29" s="109" t="s">
        <v>5</v>
      </c>
      <c r="J29" s="109" t="s">
        <v>5</v>
      </c>
    </row>
    <row r="30" spans="1:10" ht="25.5" customHeight="1">
      <c r="A30" s="199" t="s">
        <v>233</v>
      </c>
      <c r="B30" s="114">
        <v>4227</v>
      </c>
      <c r="C30" s="114">
        <v>2690</v>
      </c>
      <c r="D30" s="116">
        <v>1537</v>
      </c>
      <c r="E30" s="114">
        <v>4784</v>
      </c>
      <c r="F30" s="114">
        <v>3137</v>
      </c>
      <c r="G30" s="116">
        <v>1647</v>
      </c>
      <c r="H30" s="114">
        <f t="shared" ref="H30:I30" si="1">SUM(H8:H23)+H28</f>
        <v>5339</v>
      </c>
      <c r="I30" s="114">
        <f t="shared" si="1"/>
        <v>3308</v>
      </c>
      <c r="J30" s="114">
        <f>SUM(J8:J23)+J28</f>
        <v>2031</v>
      </c>
    </row>
    <row r="31" spans="1:10">
      <c r="A31" s="117" t="s">
        <v>75</v>
      </c>
      <c r="B31" s="118"/>
      <c r="C31" s="118"/>
      <c r="D31" s="118"/>
      <c r="E31" s="119"/>
      <c r="F31" s="119"/>
      <c r="G31" s="119"/>
      <c r="H31" s="119"/>
      <c r="I31" s="119"/>
      <c r="J31" s="120" t="s">
        <v>76</v>
      </c>
    </row>
  </sheetData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1"/>
  <sheetViews>
    <sheetView zoomScaleNormal="100" workbookViewId="0">
      <selection activeCell="A38" sqref="A38"/>
    </sheetView>
  </sheetViews>
  <sheetFormatPr defaultRowHeight="12.75"/>
  <cols>
    <col min="1" max="1" width="22" style="30" customWidth="1"/>
    <col min="2" max="16384" width="9.140625" style="30"/>
  </cols>
  <sheetData>
    <row r="1" spans="1:11" ht="15">
      <c r="A1" s="139" t="s">
        <v>220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>
      <c r="A2" s="140" t="s">
        <v>194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1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1">
      <c r="A4" s="192" t="s">
        <v>18</v>
      </c>
      <c r="B4" s="226">
        <v>2000</v>
      </c>
      <c r="C4" s="227"/>
      <c r="D4" s="227"/>
      <c r="E4" s="229">
        <v>2005</v>
      </c>
      <c r="F4" s="227"/>
      <c r="G4" s="230"/>
      <c r="H4" s="234" t="s">
        <v>152</v>
      </c>
      <c r="I4" s="234"/>
      <c r="J4" s="234"/>
    </row>
    <row r="5" spans="1:11">
      <c r="A5" s="193" t="s">
        <v>79</v>
      </c>
      <c r="B5" s="228"/>
      <c r="C5" s="228"/>
      <c r="D5" s="228"/>
      <c r="E5" s="231"/>
      <c r="F5" s="228">
        <v>2005</v>
      </c>
      <c r="G5" s="232"/>
      <c r="H5" s="236" t="s">
        <v>151</v>
      </c>
      <c r="I5" s="236"/>
      <c r="J5" s="236"/>
    </row>
    <row r="6" spans="1:11">
      <c r="A6" s="194" t="s">
        <v>66</v>
      </c>
      <c r="B6" s="96" t="s">
        <v>67</v>
      </c>
      <c r="C6" s="96" t="s">
        <v>68</v>
      </c>
      <c r="D6" s="97" t="s">
        <v>69</v>
      </c>
      <c r="E6" s="96" t="s">
        <v>67</v>
      </c>
      <c r="F6" s="96" t="s">
        <v>68</v>
      </c>
      <c r="G6" s="97" t="s">
        <v>69</v>
      </c>
      <c r="H6" s="96" t="s">
        <v>67</v>
      </c>
      <c r="I6" s="96" t="s">
        <v>68</v>
      </c>
      <c r="J6" s="96" t="s">
        <v>69</v>
      </c>
    </row>
    <row r="7" spans="1:11">
      <c r="A7" s="193" t="s">
        <v>70</v>
      </c>
      <c r="B7" s="98" t="s">
        <v>71</v>
      </c>
      <c r="C7" s="98" t="s">
        <v>72</v>
      </c>
      <c r="D7" s="99" t="s">
        <v>73</v>
      </c>
      <c r="E7" s="98" t="s">
        <v>71</v>
      </c>
      <c r="F7" s="98" t="s">
        <v>72</v>
      </c>
      <c r="G7" s="99" t="s">
        <v>73</v>
      </c>
      <c r="H7" s="98" t="s">
        <v>71</v>
      </c>
      <c r="I7" s="98" t="s">
        <v>72</v>
      </c>
      <c r="J7" s="98" t="s">
        <v>73</v>
      </c>
    </row>
    <row r="8" spans="1:11">
      <c r="A8" s="195">
        <v>1</v>
      </c>
      <c r="B8" s="109">
        <v>234</v>
      </c>
      <c r="C8" s="100" t="s">
        <v>37</v>
      </c>
      <c r="D8" s="100" t="s">
        <v>37</v>
      </c>
      <c r="E8" s="126">
        <v>521</v>
      </c>
      <c r="F8" s="100">
        <v>301</v>
      </c>
      <c r="G8" s="123">
        <v>220</v>
      </c>
      <c r="H8" s="109">
        <v>500</v>
      </c>
      <c r="I8" s="100" t="s">
        <v>37</v>
      </c>
      <c r="J8" s="100" t="s">
        <v>37</v>
      </c>
      <c r="K8" s="160"/>
    </row>
    <row r="9" spans="1:11">
      <c r="A9" s="195">
        <v>2</v>
      </c>
      <c r="B9" s="109">
        <v>317</v>
      </c>
      <c r="C9" s="100" t="s">
        <v>37</v>
      </c>
      <c r="D9" s="100" t="s">
        <v>37</v>
      </c>
      <c r="E9" s="126">
        <v>269</v>
      </c>
      <c r="F9" s="100">
        <v>159</v>
      </c>
      <c r="G9" s="123">
        <v>110</v>
      </c>
      <c r="H9" s="109">
        <v>368</v>
      </c>
      <c r="I9" s="100" t="s">
        <v>37</v>
      </c>
      <c r="J9" s="100" t="s">
        <v>37</v>
      </c>
      <c r="K9" s="160"/>
    </row>
    <row r="10" spans="1:11">
      <c r="A10" s="195">
        <v>3</v>
      </c>
      <c r="B10" s="109">
        <v>38</v>
      </c>
      <c r="C10" s="100" t="s">
        <v>37</v>
      </c>
      <c r="D10" s="100" t="s">
        <v>37</v>
      </c>
      <c r="E10" s="126">
        <v>79</v>
      </c>
      <c r="F10" s="100">
        <v>44</v>
      </c>
      <c r="G10" s="123">
        <v>35</v>
      </c>
      <c r="H10" s="109">
        <v>59</v>
      </c>
      <c r="I10" s="100" t="s">
        <v>37</v>
      </c>
      <c r="J10" s="100" t="s">
        <v>37</v>
      </c>
      <c r="K10" s="160"/>
    </row>
    <row r="11" spans="1:11">
      <c r="A11" s="195">
        <v>4</v>
      </c>
      <c r="B11" s="109">
        <v>12</v>
      </c>
      <c r="C11" s="100" t="s">
        <v>37</v>
      </c>
      <c r="D11" s="100" t="s">
        <v>37</v>
      </c>
      <c r="E11" s="126">
        <v>27</v>
      </c>
      <c r="F11" s="109">
        <v>20</v>
      </c>
      <c r="G11" s="127">
        <v>7</v>
      </c>
      <c r="H11" s="109">
        <v>15</v>
      </c>
      <c r="I11" s="100" t="s">
        <v>37</v>
      </c>
      <c r="J11" s="100" t="s">
        <v>37</v>
      </c>
      <c r="K11" s="160"/>
    </row>
    <row r="12" spans="1:11">
      <c r="A12" s="195">
        <v>5</v>
      </c>
      <c r="B12" s="109">
        <v>3</v>
      </c>
      <c r="C12" s="100" t="s">
        <v>37</v>
      </c>
      <c r="D12" s="100" t="s">
        <v>37</v>
      </c>
      <c r="E12" s="126">
        <v>4</v>
      </c>
      <c r="F12" s="109">
        <v>3</v>
      </c>
      <c r="G12" s="127">
        <v>1</v>
      </c>
      <c r="H12" s="109">
        <v>6</v>
      </c>
      <c r="I12" s="100" t="s">
        <v>37</v>
      </c>
      <c r="J12" s="100" t="s">
        <v>37</v>
      </c>
      <c r="K12" s="160"/>
    </row>
    <row r="13" spans="1:11">
      <c r="A13" s="195">
        <v>6</v>
      </c>
      <c r="B13" s="109">
        <v>46</v>
      </c>
      <c r="C13" s="100" t="s">
        <v>37</v>
      </c>
      <c r="D13" s="100" t="s">
        <v>37</v>
      </c>
      <c r="E13" s="126">
        <v>72</v>
      </c>
      <c r="F13" s="100">
        <v>46</v>
      </c>
      <c r="G13" s="123">
        <v>26</v>
      </c>
      <c r="H13" s="109">
        <v>63</v>
      </c>
      <c r="I13" s="100" t="s">
        <v>37</v>
      </c>
      <c r="J13" s="100" t="s">
        <v>37</v>
      </c>
      <c r="K13" s="160"/>
    </row>
    <row r="14" spans="1:11">
      <c r="A14" s="195">
        <v>7</v>
      </c>
      <c r="B14" s="109">
        <v>885</v>
      </c>
      <c r="C14" s="100" t="s">
        <v>37</v>
      </c>
      <c r="D14" s="100" t="s">
        <v>37</v>
      </c>
      <c r="E14" s="126">
        <v>876</v>
      </c>
      <c r="F14" s="100">
        <v>491</v>
      </c>
      <c r="G14" s="123">
        <v>385</v>
      </c>
      <c r="H14" s="109">
        <v>1121</v>
      </c>
      <c r="I14" s="100" t="s">
        <v>37</v>
      </c>
      <c r="J14" s="100" t="s">
        <v>37</v>
      </c>
      <c r="K14" s="160"/>
    </row>
    <row r="15" spans="1:11">
      <c r="A15" s="195">
        <v>8</v>
      </c>
      <c r="B15" s="109">
        <v>191</v>
      </c>
      <c r="C15" s="100" t="s">
        <v>37</v>
      </c>
      <c r="D15" s="100" t="s">
        <v>37</v>
      </c>
      <c r="E15" s="126">
        <v>205</v>
      </c>
      <c r="F15" s="100">
        <v>110</v>
      </c>
      <c r="G15" s="123">
        <v>95</v>
      </c>
      <c r="H15" s="109">
        <v>336</v>
      </c>
      <c r="I15" s="100" t="s">
        <v>37</v>
      </c>
      <c r="J15" s="100" t="s">
        <v>37</v>
      </c>
      <c r="K15" s="160"/>
    </row>
    <row r="16" spans="1:11">
      <c r="A16" s="195">
        <v>9</v>
      </c>
      <c r="B16" s="109">
        <v>98</v>
      </c>
      <c r="C16" s="100" t="s">
        <v>37</v>
      </c>
      <c r="D16" s="100" t="s">
        <v>37</v>
      </c>
      <c r="E16" s="126">
        <v>124</v>
      </c>
      <c r="F16" s="100">
        <v>80</v>
      </c>
      <c r="G16" s="123">
        <v>44</v>
      </c>
      <c r="H16" s="109">
        <v>119</v>
      </c>
      <c r="I16" s="100" t="s">
        <v>37</v>
      </c>
      <c r="J16" s="100" t="s">
        <v>37</v>
      </c>
      <c r="K16" s="160"/>
    </row>
    <row r="17" spans="1:11">
      <c r="A17" s="195">
        <v>10</v>
      </c>
      <c r="B17" s="109">
        <v>53</v>
      </c>
      <c r="C17" s="100" t="s">
        <v>37</v>
      </c>
      <c r="D17" s="100" t="s">
        <v>37</v>
      </c>
      <c r="E17" s="126">
        <v>55</v>
      </c>
      <c r="F17" s="100">
        <v>36</v>
      </c>
      <c r="G17" s="123">
        <v>19</v>
      </c>
      <c r="H17" s="109">
        <v>110</v>
      </c>
      <c r="I17" s="100" t="s">
        <v>37</v>
      </c>
      <c r="J17" s="100" t="s">
        <v>37</v>
      </c>
      <c r="K17" s="160"/>
    </row>
    <row r="18" spans="1:11">
      <c r="A18" s="195">
        <v>11</v>
      </c>
      <c r="B18" s="109">
        <v>2</v>
      </c>
      <c r="C18" s="100" t="s">
        <v>37</v>
      </c>
      <c r="D18" s="100" t="s">
        <v>37</v>
      </c>
      <c r="E18" s="126">
        <v>6</v>
      </c>
      <c r="F18" s="109" t="s">
        <v>74</v>
      </c>
      <c r="G18" s="127">
        <v>6</v>
      </c>
      <c r="H18" s="126">
        <v>4</v>
      </c>
      <c r="I18" s="100" t="s">
        <v>37</v>
      </c>
      <c r="J18" s="100" t="s">
        <v>37</v>
      </c>
      <c r="K18" s="160"/>
    </row>
    <row r="19" spans="1:11">
      <c r="A19" s="195">
        <v>12</v>
      </c>
      <c r="B19" s="109">
        <v>6</v>
      </c>
      <c r="C19" s="100" t="s">
        <v>37</v>
      </c>
      <c r="D19" s="100" t="s">
        <v>37</v>
      </c>
      <c r="E19" s="126">
        <v>11</v>
      </c>
      <c r="F19" s="109">
        <v>7</v>
      </c>
      <c r="G19" s="127">
        <v>4</v>
      </c>
      <c r="H19" s="126">
        <v>9</v>
      </c>
      <c r="I19" s="100" t="s">
        <v>37</v>
      </c>
      <c r="J19" s="100" t="s">
        <v>37</v>
      </c>
      <c r="K19" s="160"/>
    </row>
    <row r="20" spans="1:11">
      <c r="A20" s="195">
        <v>13</v>
      </c>
      <c r="B20" s="109">
        <v>10</v>
      </c>
      <c r="C20" s="100" t="s">
        <v>37</v>
      </c>
      <c r="D20" s="100" t="s">
        <v>37</v>
      </c>
      <c r="E20" s="126">
        <v>3</v>
      </c>
      <c r="F20" s="100">
        <v>1</v>
      </c>
      <c r="G20" s="127">
        <v>2</v>
      </c>
      <c r="H20" s="126">
        <v>22</v>
      </c>
      <c r="I20" s="100" t="s">
        <v>37</v>
      </c>
      <c r="J20" s="100" t="s">
        <v>37</v>
      </c>
      <c r="K20" s="160"/>
    </row>
    <row r="21" spans="1:11">
      <c r="A21" s="200">
        <v>14</v>
      </c>
      <c r="B21" s="109">
        <v>132</v>
      </c>
      <c r="C21" s="100" t="s">
        <v>37</v>
      </c>
      <c r="D21" s="100" t="s">
        <v>37</v>
      </c>
      <c r="E21" s="126">
        <v>102</v>
      </c>
      <c r="F21" s="100">
        <v>51</v>
      </c>
      <c r="G21" s="127">
        <v>51</v>
      </c>
      <c r="H21" s="126">
        <v>142</v>
      </c>
      <c r="I21" s="100" t="s">
        <v>37</v>
      </c>
      <c r="J21" s="100" t="s">
        <v>37</v>
      </c>
      <c r="K21" s="160"/>
    </row>
    <row r="22" spans="1:11">
      <c r="A22" s="200">
        <v>15</v>
      </c>
      <c r="B22" s="109">
        <v>195</v>
      </c>
      <c r="C22" s="100" t="s">
        <v>37</v>
      </c>
      <c r="D22" s="100" t="s">
        <v>37</v>
      </c>
      <c r="E22" s="126">
        <v>150</v>
      </c>
      <c r="F22" s="100">
        <v>86</v>
      </c>
      <c r="G22" s="127">
        <v>64</v>
      </c>
      <c r="H22" s="126">
        <v>272</v>
      </c>
      <c r="I22" s="100" t="s">
        <v>37</v>
      </c>
      <c r="J22" s="100" t="s">
        <v>37</v>
      </c>
      <c r="K22" s="160"/>
    </row>
    <row r="23" spans="1:11">
      <c r="A23" s="201">
        <v>16</v>
      </c>
      <c r="B23" s="109">
        <v>116</v>
      </c>
      <c r="C23" s="100" t="s">
        <v>37</v>
      </c>
      <c r="D23" s="100" t="s">
        <v>37</v>
      </c>
      <c r="E23" s="126">
        <v>129</v>
      </c>
      <c r="F23" s="100">
        <v>68</v>
      </c>
      <c r="G23" s="127">
        <v>61</v>
      </c>
      <c r="H23" s="126">
        <v>188</v>
      </c>
      <c r="I23" s="100" t="s">
        <v>37</v>
      </c>
      <c r="J23" s="100" t="s">
        <v>37</v>
      </c>
      <c r="K23" s="160"/>
    </row>
    <row r="24" spans="1:11">
      <c r="A24" s="201">
        <v>17</v>
      </c>
      <c r="B24" s="109">
        <v>208</v>
      </c>
      <c r="C24" s="100" t="s">
        <v>37</v>
      </c>
      <c r="D24" s="100" t="s">
        <v>37</v>
      </c>
      <c r="E24" s="126">
        <v>212</v>
      </c>
      <c r="F24" s="100">
        <v>158</v>
      </c>
      <c r="G24" s="123">
        <v>54</v>
      </c>
      <c r="H24" s="126">
        <v>250</v>
      </c>
      <c r="I24" s="100" t="s">
        <v>37</v>
      </c>
      <c r="J24" s="100" t="s">
        <v>37</v>
      </c>
      <c r="K24" s="160"/>
    </row>
    <row r="25" spans="1:11">
      <c r="A25" s="202">
        <v>18</v>
      </c>
      <c r="B25" s="109">
        <v>1</v>
      </c>
      <c r="C25" s="100" t="s">
        <v>37</v>
      </c>
      <c r="D25" s="100" t="s">
        <v>37</v>
      </c>
      <c r="E25" s="101" t="s">
        <v>74</v>
      </c>
      <c r="F25" s="100" t="s">
        <v>74</v>
      </c>
      <c r="G25" s="108" t="s">
        <v>74</v>
      </c>
      <c r="H25" s="101" t="s">
        <v>74</v>
      </c>
      <c r="I25" s="100" t="s">
        <v>37</v>
      </c>
      <c r="J25" s="100" t="s">
        <v>37</v>
      </c>
      <c r="K25" s="160"/>
    </row>
    <row r="26" spans="1:11">
      <c r="A26" s="202">
        <v>19</v>
      </c>
      <c r="B26" s="100" t="s">
        <v>74</v>
      </c>
      <c r="C26" s="100" t="s">
        <v>37</v>
      </c>
      <c r="D26" s="100" t="s">
        <v>37</v>
      </c>
      <c r="E26" s="101" t="s">
        <v>74</v>
      </c>
      <c r="F26" s="100" t="s">
        <v>74</v>
      </c>
      <c r="G26" s="108" t="s">
        <v>74</v>
      </c>
      <c r="H26" s="101" t="s">
        <v>74</v>
      </c>
      <c r="I26" s="100" t="s">
        <v>37</v>
      </c>
      <c r="J26" s="100" t="s">
        <v>37</v>
      </c>
      <c r="K26" s="160"/>
    </row>
    <row r="27" spans="1:11">
      <c r="A27" s="202">
        <v>20</v>
      </c>
      <c r="B27" s="100" t="s">
        <v>74</v>
      </c>
      <c r="C27" s="100" t="s">
        <v>37</v>
      </c>
      <c r="D27" s="100" t="s">
        <v>37</v>
      </c>
      <c r="E27" s="101" t="s">
        <v>74</v>
      </c>
      <c r="F27" s="100" t="s">
        <v>74</v>
      </c>
      <c r="G27" s="108" t="s">
        <v>74</v>
      </c>
      <c r="H27" s="101" t="s">
        <v>74</v>
      </c>
      <c r="I27" s="100" t="s">
        <v>37</v>
      </c>
      <c r="J27" s="100" t="s">
        <v>37</v>
      </c>
      <c r="K27" s="160"/>
    </row>
    <row r="28" spans="1:11">
      <c r="A28" s="202">
        <v>21</v>
      </c>
      <c r="B28" s="109" t="s">
        <v>74</v>
      </c>
      <c r="C28" s="100" t="s">
        <v>37</v>
      </c>
      <c r="D28" s="100" t="s">
        <v>37</v>
      </c>
      <c r="E28" s="101" t="s">
        <v>74</v>
      </c>
      <c r="F28" s="100" t="s">
        <v>74</v>
      </c>
      <c r="G28" s="108" t="s">
        <v>74</v>
      </c>
      <c r="H28" s="101" t="s">
        <v>74</v>
      </c>
      <c r="I28" s="100" t="s">
        <v>37</v>
      </c>
      <c r="J28" s="100" t="s">
        <v>37</v>
      </c>
      <c r="K28" s="160"/>
    </row>
    <row r="29" spans="1:11">
      <c r="A29" s="202">
        <v>22</v>
      </c>
      <c r="B29" s="109" t="s">
        <v>74</v>
      </c>
      <c r="C29" s="100" t="s">
        <v>37</v>
      </c>
      <c r="D29" s="100" t="s">
        <v>37</v>
      </c>
      <c r="E29" s="126">
        <v>4</v>
      </c>
      <c r="F29" s="100">
        <v>2</v>
      </c>
      <c r="G29" s="123">
        <v>2</v>
      </c>
      <c r="H29" s="100">
        <v>7</v>
      </c>
      <c r="I29" s="100" t="s">
        <v>37</v>
      </c>
      <c r="J29" s="100" t="s">
        <v>37</v>
      </c>
      <c r="K29" s="160"/>
    </row>
    <row r="30" spans="1:11" ht="25.5" customHeight="1">
      <c r="A30" s="199" t="s">
        <v>232</v>
      </c>
      <c r="B30" s="114">
        <v>2547</v>
      </c>
      <c r="C30" s="114" t="s">
        <v>37</v>
      </c>
      <c r="D30" s="114" t="s">
        <v>37</v>
      </c>
      <c r="E30" s="115">
        <v>2849</v>
      </c>
      <c r="F30" s="114">
        <v>1663</v>
      </c>
      <c r="G30" s="116">
        <v>1186</v>
      </c>
      <c r="H30" s="114">
        <f>SUM(H8:H29)</f>
        <v>3591</v>
      </c>
      <c r="I30" s="114" t="s">
        <v>37</v>
      </c>
      <c r="J30" s="114" t="s">
        <v>37</v>
      </c>
    </row>
    <row r="31" spans="1:11">
      <c r="A31" s="117" t="s">
        <v>75</v>
      </c>
      <c r="B31" s="118"/>
      <c r="C31" s="118"/>
      <c r="D31" s="118"/>
      <c r="E31" s="119"/>
      <c r="F31" s="119"/>
      <c r="G31" s="119"/>
      <c r="H31" s="119"/>
      <c r="I31" s="119"/>
      <c r="J31" s="120" t="s">
        <v>76</v>
      </c>
    </row>
  </sheetData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zoomScaleNormal="100" workbookViewId="0"/>
  </sheetViews>
  <sheetFormatPr defaultRowHeight="12.75"/>
  <cols>
    <col min="1" max="1" width="25.85546875" style="30" customWidth="1"/>
    <col min="2" max="16384" width="9.140625" style="30"/>
  </cols>
  <sheetData>
    <row r="1" spans="1:10" ht="15">
      <c r="A1" s="139" t="s">
        <v>221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195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92" t="s">
        <v>80</v>
      </c>
      <c r="B4" s="226">
        <v>2000</v>
      </c>
      <c r="C4" s="227"/>
      <c r="D4" s="227"/>
      <c r="E4" s="229">
        <v>2005</v>
      </c>
      <c r="F4" s="227"/>
      <c r="G4" s="230"/>
      <c r="H4" s="229" t="s">
        <v>168</v>
      </c>
      <c r="I4" s="227"/>
      <c r="J4" s="227"/>
    </row>
    <row r="5" spans="1:10">
      <c r="A5" s="193" t="s">
        <v>81</v>
      </c>
      <c r="B5" s="228"/>
      <c r="C5" s="228"/>
      <c r="D5" s="228"/>
      <c r="E5" s="231"/>
      <c r="F5" s="228">
        <v>2005</v>
      </c>
      <c r="G5" s="232"/>
      <c r="H5" s="231" t="s">
        <v>167</v>
      </c>
      <c r="I5" s="228"/>
      <c r="J5" s="228"/>
    </row>
    <row r="6" spans="1:10">
      <c r="A6" s="194" t="s">
        <v>66</v>
      </c>
      <c r="B6" s="96" t="s">
        <v>67</v>
      </c>
      <c r="C6" s="96" t="s">
        <v>68</v>
      </c>
      <c r="D6" s="97" t="s">
        <v>69</v>
      </c>
      <c r="E6" s="96" t="s">
        <v>67</v>
      </c>
      <c r="F6" s="96" t="s">
        <v>68</v>
      </c>
      <c r="G6" s="97" t="s">
        <v>69</v>
      </c>
      <c r="H6" s="158" t="s">
        <v>67</v>
      </c>
      <c r="I6" s="96" t="s">
        <v>68</v>
      </c>
      <c r="J6" s="96" t="s">
        <v>69</v>
      </c>
    </row>
    <row r="7" spans="1:10">
      <c r="A7" s="193" t="s">
        <v>70</v>
      </c>
      <c r="B7" s="98" t="s">
        <v>71</v>
      </c>
      <c r="C7" s="98" t="s">
        <v>72</v>
      </c>
      <c r="D7" s="99" t="s">
        <v>73</v>
      </c>
      <c r="E7" s="98" t="s">
        <v>71</v>
      </c>
      <c r="F7" s="98" t="s">
        <v>72</v>
      </c>
      <c r="G7" s="99" t="s">
        <v>73</v>
      </c>
      <c r="H7" s="159" t="s">
        <v>71</v>
      </c>
      <c r="I7" s="98" t="s">
        <v>72</v>
      </c>
      <c r="J7" s="98" t="s">
        <v>73</v>
      </c>
    </row>
    <row r="8" spans="1:10">
      <c r="A8" s="195">
        <v>1</v>
      </c>
      <c r="B8" s="109">
        <v>219</v>
      </c>
      <c r="C8" s="109">
        <v>125</v>
      </c>
      <c r="D8" s="109">
        <v>94</v>
      </c>
      <c r="E8" s="126">
        <v>378</v>
      </c>
      <c r="F8" s="109">
        <v>195</v>
      </c>
      <c r="G8" s="127">
        <v>183</v>
      </c>
      <c r="H8" s="101">
        <v>129</v>
      </c>
      <c r="I8" s="100">
        <v>63</v>
      </c>
      <c r="J8" s="109">
        <v>66</v>
      </c>
    </row>
    <row r="9" spans="1:10">
      <c r="A9" s="195">
        <v>2</v>
      </c>
      <c r="B9" s="109">
        <v>848</v>
      </c>
      <c r="C9" s="109">
        <v>467</v>
      </c>
      <c r="D9" s="109">
        <v>381</v>
      </c>
      <c r="E9" s="126">
        <v>1042</v>
      </c>
      <c r="F9" s="109">
        <v>589</v>
      </c>
      <c r="G9" s="127">
        <v>453</v>
      </c>
      <c r="H9" s="101">
        <v>493</v>
      </c>
      <c r="I9" s="100">
        <v>257</v>
      </c>
      <c r="J9" s="109">
        <v>236</v>
      </c>
    </row>
    <row r="10" spans="1:10">
      <c r="A10" s="195">
        <v>3</v>
      </c>
      <c r="B10" s="109">
        <v>396</v>
      </c>
      <c r="C10" s="109">
        <v>191</v>
      </c>
      <c r="D10" s="109">
        <v>205</v>
      </c>
      <c r="E10" s="126">
        <v>405</v>
      </c>
      <c r="F10" s="109">
        <v>189</v>
      </c>
      <c r="G10" s="127">
        <v>216</v>
      </c>
      <c r="H10" s="101">
        <v>27</v>
      </c>
      <c r="I10" s="100">
        <v>11</v>
      </c>
      <c r="J10" s="109">
        <v>16</v>
      </c>
    </row>
    <row r="11" spans="1:10">
      <c r="A11" s="195">
        <v>4</v>
      </c>
      <c r="B11" s="107" t="s">
        <v>74</v>
      </c>
      <c r="C11" s="107" t="s">
        <v>74</v>
      </c>
      <c r="D11" s="107" t="s">
        <v>74</v>
      </c>
      <c r="E11" s="106" t="s">
        <v>74</v>
      </c>
      <c r="F11" s="107" t="s">
        <v>74</v>
      </c>
      <c r="G11" s="108" t="s">
        <v>74</v>
      </c>
      <c r="H11" s="126">
        <v>46</v>
      </c>
      <c r="I11" s="100">
        <v>26</v>
      </c>
      <c r="J11" s="109">
        <v>20</v>
      </c>
    </row>
    <row r="12" spans="1:10">
      <c r="A12" s="195">
        <v>5</v>
      </c>
      <c r="B12" s="107" t="s">
        <v>74</v>
      </c>
      <c r="C12" s="107" t="s">
        <v>74</v>
      </c>
      <c r="D12" s="107" t="s">
        <v>74</v>
      </c>
      <c r="E12" s="106" t="s">
        <v>74</v>
      </c>
      <c r="F12" s="107" t="s">
        <v>74</v>
      </c>
      <c r="G12" s="108" t="s">
        <v>74</v>
      </c>
      <c r="H12" s="106" t="s">
        <v>74</v>
      </c>
      <c r="I12" s="100" t="s">
        <v>74</v>
      </c>
      <c r="J12" s="107" t="s">
        <v>74</v>
      </c>
    </row>
    <row r="13" spans="1:10">
      <c r="A13" s="195">
        <v>6</v>
      </c>
      <c r="B13" s="109">
        <v>105</v>
      </c>
      <c r="C13" s="109">
        <v>59</v>
      </c>
      <c r="D13" s="109">
        <v>46</v>
      </c>
      <c r="E13" s="126">
        <v>128</v>
      </c>
      <c r="F13" s="109">
        <v>66</v>
      </c>
      <c r="G13" s="127">
        <v>62</v>
      </c>
      <c r="H13" s="106" t="s">
        <v>74</v>
      </c>
      <c r="I13" s="100" t="s">
        <v>74</v>
      </c>
      <c r="J13" s="107" t="s">
        <v>74</v>
      </c>
    </row>
    <row r="14" spans="1:10">
      <c r="A14" s="195">
        <v>7</v>
      </c>
      <c r="B14" s="109">
        <v>3508</v>
      </c>
      <c r="C14" s="109">
        <v>1806</v>
      </c>
      <c r="D14" s="109">
        <v>1702</v>
      </c>
      <c r="E14" s="126">
        <v>3773</v>
      </c>
      <c r="F14" s="109">
        <v>1943</v>
      </c>
      <c r="G14" s="127">
        <v>1830</v>
      </c>
      <c r="H14" s="101">
        <v>1485</v>
      </c>
      <c r="I14" s="100">
        <v>784</v>
      </c>
      <c r="J14" s="109">
        <v>701</v>
      </c>
    </row>
    <row r="15" spans="1:10">
      <c r="A15" s="195">
        <v>8</v>
      </c>
      <c r="B15" s="109">
        <v>409</v>
      </c>
      <c r="C15" s="109">
        <v>224</v>
      </c>
      <c r="D15" s="109">
        <v>185</v>
      </c>
      <c r="E15" s="126">
        <v>696</v>
      </c>
      <c r="F15" s="109">
        <v>380</v>
      </c>
      <c r="G15" s="127">
        <v>316</v>
      </c>
      <c r="H15" s="101">
        <v>192</v>
      </c>
      <c r="I15" s="100">
        <v>110</v>
      </c>
      <c r="J15" s="109">
        <v>82</v>
      </c>
    </row>
    <row r="16" spans="1:10">
      <c r="A16" s="195">
        <v>9</v>
      </c>
      <c r="B16" s="109" t="s">
        <v>74</v>
      </c>
      <c r="C16" s="109" t="s">
        <v>74</v>
      </c>
      <c r="D16" s="109" t="s">
        <v>74</v>
      </c>
      <c r="E16" s="126">
        <v>103</v>
      </c>
      <c r="F16" s="109">
        <v>60</v>
      </c>
      <c r="G16" s="127">
        <v>43</v>
      </c>
      <c r="H16" s="126">
        <v>71</v>
      </c>
      <c r="I16" s="100">
        <v>53</v>
      </c>
      <c r="J16" s="109">
        <v>18</v>
      </c>
    </row>
    <row r="17" spans="1:10">
      <c r="A17" s="195">
        <v>10</v>
      </c>
      <c r="B17" s="109">
        <v>277</v>
      </c>
      <c r="C17" s="109">
        <v>127</v>
      </c>
      <c r="D17" s="109">
        <v>150</v>
      </c>
      <c r="E17" s="126">
        <v>405</v>
      </c>
      <c r="F17" s="109">
        <v>208</v>
      </c>
      <c r="G17" s="127">
        <v>197</v>
      </c>
      <c r="H17" s="106" t="s">
        <v>74</v>
      </c>
      <c r="I17" s="100" t="s">
        <v>74</v>
      </c>
      <c r="J17" s="107" t="s">
        <v>74</v>
      </c>
    </row>
    <row r="18" spans="1:10">
      <c r="A18" s="195">
        <v>11</v>
      </c>
      <c r="B18" s="109">
        <v>2091</v>
      </c>
      <c r="C18" s="109">
        <v>1104</v>
      </c>
      <c r="D18" s="109">
        <v>987</v>
      </c>
      <c r="E18" s="126">
        <v>1</v>
      </c>
      <c r="F18" s="107" t="s">
        <v>74</v>
      </c>
      <c r="G18" s="127">
        <v>1</v>
      </c>
      <c r="H18" s="106" t="s">
        <v>74</v>
      </c>
      <c r="I18" s="100" t="s">
        <v>74</v>
      </c>
      <c r="J18" s="107" t="s">
        <v>74</v>
      </c>
    </row>
    <row r="19" spans="1:10">
      <c r="A19" s="195">
        <v>12</v>
      </c>
      <c r="B19" s="107" t="s">
        <v>74</v>
      </c>
      <c r="C19" s="107" t="s">
        <v>74</v>
      </c>
      <c r="D19" s="107" t="s">
        <v>74</v>
      </c>
      <c r="E19" s="106" t="s">
        <v>74</v>
      </c>
      <c r="F19" s="107" t="s">
        <v>74</v>
      </c>
      <c r="G19" s="108" t="s">
        <v>74</v>
      </c>
      <c r="H19" s="106" t="s">
        <v>74</v>
      </c>
      <c r="I19" s="100" t="s">
        <v>74</v>
      </c>
      <c r="J19" s="107" t="s">
        <v>74</v>
      </c>
    </row>
    <row r="20" spans="1:10">
      <c r="A20" s="195">
        <v>13</v>
      </c>
      <c r="B20" s="107" t="s">
        <v>74</v>
      </c>
      <c r="C20" s="107" t="s">
        <v>74</v>
      </c>
      <c r="D20" s="107" t="s">
        <v>74</v>
      </c>
      <c r="E20" s="106" t="s">
        <v>74</v>
      </c>
      <c r="F20" s="107" t="s">
        <v>74</v>
      </c>
      <c r="G20" s="108" t="s">
        <v>74</v>
      </c>
      <c r="H20" s="106" t="s">
        <v>74</v>
      </c>
      <c r="I20" s="100" t="s">
        <v>74</v>
      </c>
      <c r="J20" s="107" t="s">
        <v>74</v>
      </c>
    </row>
    <row r="21" spans="1:10">
      <c r="A21" s="195">
        <v>14</v>
      </c>
      <c r="B21" s="109">
        <v>281</v>
      </c>
      <c r="C21" s="109">
        <v>148</v>
      </c>
      <c r="D21" s="109">
        <v>133</v>
      </c>
      <c r="E21" s="126">
        <v>504</v>
      </c>
      <c r="F21" s="109">
        <v>257</v>
      </c>
      <c r="G21" s="127">
        <v>247</v>
      </c>
      <c r="H21" s="101">
        <v>109</v>
      </c>
      <c r="I21" s="100">
        <v>48</v>
      </c>
      <c r="J21" s="109">
        <v>61</v>
      </c>
    </row>
    <row r="22" spans="1:10">
      <c r="A22" s="195">
        <v>15</v>
      </c>
      <c r="B22" s="109">
        <v>513</v>
      </c>
      <c r="C22" s="109">
        <v>287</v>
      </c>
      <c r="D22" s="109">
        <v>226</v>
      </c>
      <c r="E22" s="126">
        <v>874</v>
      </c>
      <c r="F22" s="109">
        <v>490</v>
      </c>
      <c r="G22" s="127">
        <v>384</v>
      </c>
      <c r="H22" s="101">
        <v>299</v>
      </c>
      <c r="I22" s="100">
        <v>145</v>
      </c>
      <c r="J22" s="109">
        <v>154</v>
      </c>
    </row>
    <row r="23" spans="1:10">
      <c r="A23" s="195">
        <v>16</v>
      </c>
      <c r="B23" s="107" t="s">
        <v>74</v>
      </c>
      <c r="C23" s="107" t="s">
        <v>74</v>
      </c>
      <c r="D23" s="107" t="s">
        <v>74</v>
      </c>
      <c r="E23" s="126">
        <v>573</v>
      </c>
      <c r="F23" s="109">
        <v>283</v>
      </c>
      <c r="G23" s="127">
        <v>290</v>
      </c>
      <c r="H23" s="106" t="s">
        <v>74</v>
      </c>
      <c r="I23" s="100" t="s">
        <v>74</v>
      </c>
      <c r="J23" s="107" t="s">
        <v>74</v>
      </c>
    </row>
    <row r="24" spans="1:10">
      <c r="A24" s="195">
        <v>17</v>
      </c>
      <c r="B24" s="109">
        <v>471</v>
      </c>
      <c r="C24" s="109">
        <v>379</v>
      </c>
      <c r="D24" s="109">
        <v>92</v>
      </c>
      <c r="E24" s="106" t="s">
        <v>74</v>
      </c>
      <c r="F24" s="107" t="s">
        <v>74</v>
      </c>
      <c r="G24" s="108" t="s">
        <v>74</v>
      </c>
      <c r="H24" s="106" t="s">
        <v>74</v>
      </c>
      <c r="I24" s="100" t="s">
        <v>74</v>
      </c>
      <c r="J24" s="107" t="s">
        <v>74</v>
      </c>
    </row>
    <row r="25" spans="1:10">
      <c r="A25" s="195">
        <v>18</v>
      </c>
      <c r="B25" s="107" t="s">
        <v>74</v>
      </c>
      <c r="C25" s="107" t="s">
        <v>74</v>
      </c>
      <c r="D25" s="107" t="s">
        <v>74</v>
      </c>
      <c r="E25" s="106" t="s">
        <v>74</v>
      </c>
      <c r="F25" s="107" t="s">
        <v>74</v>
      </c>
      <c r="G25" s="108" t="s">
        <v>74</v>
      </c>
      <c r="H25" s="106" t="s">
        <v>74</v>
      </c>
      <c r="I25" s="100" t="s">
        <v>74</v>
      </c>
      <c r="J25" s="107" t="s">
        <v>74</v>
      </c>
    </row>
    <row r="26" spans="1:10">
      <c r="A26" s="195">
        <v>19</v>
      </c>
      <c r="B26" s="107" t="s">
        <v>74</v>
      </c>
      <c r="C26" s="107" t="s">
        <v>74</v>
      </c>
      <c r="D26" s="107" t="s">
        <v>74</v>
      </c>
      <c r="E26" s="106" t="s">
        <v>74</v>
      </c>
      <c r="F26" s="107" t="s">
        <v>74</v>
      </c>
      <c r="G26" s="108" t="s">
        <v>74</v>
      </c>
      <c r="H26" s="106" t="s">
        <v>74</v>
      </c>
      <c r="I26" s="100" t="s">
        <v>74</v>
      </c>
      <c r="J26" s="107" t="s">
        <v>74</v>
      </c>
    </row>
    <row r="27" spans="1:10">
      <c r="A27" s="195">
        <v>20</v>
      </c>
      <c r="B27" s="107" t="s">
        <v>74</v>
      </c>
      <c r="C27" s="107" t="s">
        <v>74</v>
      </c>
      <c r="D27" s="107" t="s">
        <v>74</v>
      </c>
      <c r="E27" s="106" t="s">
        <v>74</v>
      </c>
      <c r="F27" s="107" t="s">
        <v>74</v>
      </c>
      <c r="G27" s="108" t="s">
        <v>74</v>
      </c>
      <c r="H27" s="106" t="s">
        <v>74</v>
      </c>
      <c r="I27" s="100" t="s">
        <v>74</v>
      </c>
      <c r="J27" s="107" t="s">
        <v>74</v>
      </c>
    </row>
    <row r="28" spans="1:10">
      <c r="A28" s="195">
        <v>21</v>
      </c>
      <c r="B28" s="107" t="s">
        <v>74</v>
      </c>
      <c r="C28" s="107" t="s">
        <v>74</v>
      </c>
      <c r="D28" s="107" t="s">
        <v>74</v>
      </c>
      <c r="E28" s="126">
        <v>547</v>
      </c>
      <c r="F28" s="109">
        <v>447</v>
      </c>
      <c r="G28" s="127">
        <v>100</v>
      </c>
      <c r="H28" s="101">
        <v>108</v>
      </c>
      <c r="I28" s="100">
        <v>89</v>
      </c>
      <c r="J28" s="109">
        <v>19</v>
      </c>
    </row>
    <row r="29" spans="1:10">
      <c r="A29" s="195">
        <v>22</v>
      </c>
      <c r="B29" s="107" t="s">
        <v>74</v>
      </c>
      <c r="C29" s="107" t="s">
        <v>74</v>
      </c>
      <c r="D29" s="107" t="s">
        <v>74</v>
      </c>
      <c r="E29" s="126">
        <v>707</v>
      </c>
      <c r="F29" s="109">
        <v>462</v>
      </c>
      <c r="G29" s="127">
        <v>245</v>
      </c>
      <c r="H29" s="106" t="s">
        <v>74</v>
      </c>
      <c r="I29" s="107" t="s">
        <v>74</v>
      </c>
      <c r="J29" s="107" t="s">
        <v>74</v>
      </c>
    </row>
    <row r="30" spans="1:10" ht="25.5" customHeight="1">
      <c r="A30" s="199" t="s">
        <v>237</v>
      </c>
      <c r="B30" s="114">
        <v>9118</v>
      </c>
      <c r="C30" s="114">
        <v>4917</v>
      </c>
      <c r="D30" s="114">
        <v>4201</v>
      </c>
      <c r="E30" s="115">
        <v>10136</v>
      </c>
      <c r="F30" s="114">
        <v>5569</v>
      </c>
      <c r="G30" s="116">
        <v>4567</v>
      </c>
      <c r="H30" s="203">
        <v>2959</v>
      </c>
      <c r="I30" s="125">
        <v>1586</v>
      </c>
      <c r="J30" s="114">
        <v>1373</v>
      </c>
    </row>
    <row r="31" spans="1:10">
      <c r="A31" s="117" t="s">
        <v>75</v>
      </c>
      <c r="B31" s="118"/>
      <c r="C31" s="118"/>
      <c r="D31" s="118"/>
      <c r="E31" s="119"/>
      <c r="F31" s="119"/>
      <c r="G31" s="119"/>
      <c r="H31" s="119"/>
      <c r="I31" s="119"/>
      <c r="J31" s="120" t="s">
        <v>76</v>
      </c>
    </row>
    <row r="32" spans="1:10">
      <c r="A32" s="128" t="s">
        <v>82</v>
      </c>
      <c r="B32" s="122"/>
      <c r="C32" s="122"/>
      <c r="D32" s="122"/>
      <c r="E32" s="122"/>
      <c r="F32" s="122"/>
      <c r="G32" s="122"/>
      <c r="H32" s="122"/>
      <c r="I32" s="122"/>
      <c r="J32" s="120" t="s">
        <v>83</v>
      </c>
    </row>
  </sheetData>
  <mergeCells count="3">
    <mergeCell ref="B4:D5"/>
    <mergeCell ref="E4:G5"/>
    <mergeCell ref="H4:J5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31"/>
  <sheetViews>
    <sheetView zoomScaleNormal="100" workbookViewId="0">
      <selection activeCell="F33" sqref="F33"/>
    </sheetView>
  </sheetViews>
  <sheetFormatPr defaultRowHeight="12.75"/>
  <cols>
    <col min="1" max="1" width="23.28515625" style="30" customWidth="1"/>
    <col min="2" max="16384" width="9.140625" style="30"/>
  </cols>
  <sheetData>
    <row r="1" spans="1:10" ht="15">
      <c r="A1" s="139" t="s">
        <v>222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196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94" t="s">
        <v>22</v>
      </c>
      <c r="B4" s="229">
        <v>2000</v>
      </c>
      <c r="C4" s="227"/>
      <c r="D4" s="230"/>
      <c r="E4" s="229">
        <v>2005</v>
      </c>
      <c r="F4" s="227"/>
      <c r="G4" s="230"/>
      <c r="H4" s="234" t="s">
        <v>152</v>
      </c>
      <c r="I4" s="234"/>
      <c r="J4" s="234"/>
    </row>
    <row r="5" spans="1:10">
      <c r="A5" s="99" t="s">
        <v>84</v>
      </c>
      <c r="B5" s="231"/>
      <c r="C5" s="228"/>
      <c r="D5" s="232"/>
      <c r="E5" s="231"/>
      <c r="F5" s="228"/>
      <c r="G5" s="232"/>
      <c r="H5" s="236" t="s">
        <v>151</v>
      </c>
      <c r="I5" s="236"/>
      <c r="J5" s="236"/>
    </row>
    <row r="6" spans="1:10">
      <c r="A6" s="194" t="s">
        <v>66</v>
      </c>
      <c r="B6" s="158" t="s">
        <v>67</v>
      </c>
      <c r="C6" s="96" t="s">
        <v>68</v>
      </c>
      <c r="D6" s="97" t="s">
        <v>69</v>
      </c>
      <c r="E6" s="158" t="s">
        <v>67</v>
      </c>
      <c r="F6" s="96" t="s">
        <v>68</v>
      </c>
      <c r="G6" s="97" t="s">
        <v>69</v>
      </c>
      <c r="H6" s="96" t="s">
        <v>67</v>
      </c>
      <c r="I6" s="96" t="s">
        <v>68</v>
      </c>
      <c r="J6" s="96" t="s">
        <v>69</v>
      </c>
    </row>
    <row r="7" spans="1:10">
      <c r="A7" s="193" t="s">
        <v>70</v>
      </c>
      <c r="B7" s="159" t="s">
        <v>71</v>
      </c>
      <c r="C7" s="98" t="s">
        <v>72</v>
      </c>
      <c r="D7" s="99" t="s">
        <v>73</v>
      </c>
      <c r="E7" s="159" t="s">
        <v>71</v>
      </c>
      <c r="F7" s="98" t="s">
        <v>72</v>
      </c>
      <c r="G7" s="99" t="s">
        <v>73</v>
      </c>
      <c r="H7" s="98" t="s">
        <v>71</v>
      </c>
      <c r="I7" s="98" t="s">
        <v>72</v>
      </c>
      <c r="J7" s="98" t="s">
        <v>73</v>
      </c>
    </row>
    <row r="8" spans="1:10">
      <c r="A8" s="195">
        <v>1</v>
      </c>
      <c r="B8" s="126">
        <v>47</v>
      </c>
      <c r="C8" s="109">
        <v>35</v>
      </c>
      <c r="D8" s="127">
        <v>12</v>
      </c>
      <c r="E8" s="126">
        <v>12</v>
      </c>
      <c r="F8" s="109">
        <v>7</v>
      </c>
      <c r="G8" s="127">
        <v>5</v>
      </c>
      <c r="H8" s="109">
        <f>I8+J8</f>
        <v>23</v>
      </c>
      <c r="I8" s="109">
        <v>12</v>
      </c>
      <c r="J8" s="109">
        <v>11</v>
      </c>
    </row>
    <row r="9" spans="1:10">
      <c r="A9" s="195">
        <v>2</v>
      </c>
      <c r="B9" s="126">
        <v>129</v>
      </c>
      <c r="C9" s="109">
        <v>63</v>
      </c>
      <c r="D9" s="127">
        <v>66</v>
      </c>
      <c r="E9" s="126">
        <v>162</v>
      </c>
      <c r="F9" s="109">
        <v>102</v>
      </c>
      <c r="G9" s="127">
        <v>60</v>
      </c>
      <c r="H9" s="109">
        <f t="shared" ref="H9:H28" si="0">I9+J9</f>
        <v>198</v>
      </c>
      <c r="I9" s="109">
        <v>111</v>
      </c>
      <c r="J9" s="109">
        <v>87</v>
      </c>
    </row>
    <row r="10" spans="1:10">
      <c r="A10" s="195">
        <v>3</v>
      </c>
      <c r="B10" s="126">
        <v>75</v>
      </c>
      <c r="C10" s="109">
        <v>43</v>
      </c>
      <c r="D10" s="127">
        <v>32</v>
      </c>
      <c r="E10" s="126">
        <v>109</v>
      </c>
      <c r="F10" s="109">
        <v>56</v>
      </c>
      <c r="G10" s="127">
        <v>53</v>
      </c>
      <c r="H10" s="109">
        <f t="shared" si="0"/>
        <v>159</v>
      </c>
      <c r="I10" s="109">
        <v>78</v>
      </c>
      <c r="J10" s="109">
        <v>81</v>
      </c>
    </row>
    <row r="11" spans="1:10">
      <c r="A11" s="195">
        <v>4</v>
      </c>
      <c r="B11" s="126">
        <v>8</v>
      </c>
      <c r="C11" s="109">
        <v>4</v>
      </c>
      <c r="D11" s="127">
        <v>4</v>
      </c>
      <c r="E11" s="126">
        <v>11</v>
      </c>
      <c r="F11" s="109">
        <v>7</v>
      </c>
      <c r="G11" s="127">
        <v>4</v>
      </c>
      <c r="H11" s="109">
        <f t="shared" si="0"/>
        <v>8</v>
      </c>
      <c r="I11" s="109">
        <v>5</v>
      </c>
      <c r="J11" s="109">
        <v>3</v>
      </c>
    </row>
    <row r="12" spans="1:10">
      <c r="A12" s="195">
        <v>5</v>
      </c>
      <c r="B12" s="126">
        <v>5</v>
      </c>
      <c r="C12" s="109">
        <v>2</v>
      </c>
      <c r="D12" s="127">
        <v>3</v>
      </c>
      <c r="E12" s="126" t="s">
        <v>74</v>
      </c>
      <c r="F12" s="109" t="s">
        <v>74</v>
      </c>
      <c r="G12" s="127" t="s">
        <v>74</v>
      </c>
      <c r="H12" s="155" t="s">
        <v>74</v>
      </c>
      <c r="I12" s="155" t="s">
        <v>74</v>
      </c>
      <c r="J12" s="155" t="s">
        <v>74</v>
      </c>
    </row>
    <row r="13" spans="1:10">
      <c r="A13" s="195">
        <v>6</v>
      </c>
      <c r="B13" s="126">
        <v>20</v>
      </c>
      <c r="C13" s="109">
        <v>7</v>
      </c>
      <c r="D13" s="127">
        <v>13</v>
      </c>
      <c r="E13" s="126">
        <v>15</v>
      </c>
      <c r="F13" s="109">
        <v>9</v>
      </c>
      <c r="G13" s="127">
        <v>6</v>
      </c>
      <c r="H13" s="109">
        <f t="shared" si="0"/>
        <v>28</v>
      </c>
      <c r="I13" s="109">
        <v>17</v>
      </c>
      <c r="J13" s="109">
        <v>11</v>
      </c>
    </row>
    <row r="14" spans="1:10">
      <c r="A14" s="195">
        <v>7</v>
      </c>
      <c r="B14" s="126">
        <v>350</v>
      </c>
      <c r="C14" s="109">
        <v>250</v>
      </c>
      <c r="D14" s="127">
        <v>100</v>
      </c>
      <c r="E14" s="126">
        <v>314</v>
      </c>
      <c r="F14" s="109">
        <v>203</v>
      </c>
      <c r="G14" s="127">
        <v>111</v>
      </c>
      <c r="H14" s="109">
        <f t="shared" si="0"/>
        <v>237</v>
      </c>
      <c r="I14" s="109">
        <v>168</v>
      </c>
      <c r="J14" s="109">
        <v>69</v>
      </c>
    </row>
    <row r="15" spans="1:10">
      <c r="A15" s="195">
        <v>8</v>
      </c>
      <c r="B15" s="126">
        <v>51</v>
      </c>
      <c r="C15" s="109">
        <v>31</v>
      </c>
      <c r="D15" s="127">
        <v>20</v>
      </c>
      <c r="E15" s="126">
        <v>61</v>
      </c>
      <c r="F15" s="109">
        <v>32</v>
      </c>
      <c r="G15" s="127">
        <v>29</v>
      </c>
      <c r="H15" s="109">
        <f t="shared" si="0"/>
        <v>69</v>
      </c>
      <c r="I15" s="109">
        <v>45</v>
      </c>
      <c r="J15" s="109">
        <v>24</v>
      </c>
    </row>
    <row r="16" spans="1:10">
      <c r="A16" s="195">
        <v>9</v>
      </c>
      <c r="B16" s="126">
        <v>30</v>
      </c>
      <c r="C16" s="109">
        <v>17</v>
      </c>
      <c r="D16" s="127">
        <v>13</v>
      </c>
      <c r="E16" s="126">
        <v>36</v>
      </c>
      <c r="F16" s="109">
        <v>29</v>
      </c>
      <c r="G16" s="127">
        <v>7</v>
      </c>
      <c r="H16" s="109">
        <f t="shared" si="0"/>
        <v>53</v>
      </c>
      <c r="I16" s="109">
        <v>36</v>
      </c>
      <c r="J16" s="109">
        <v>17</v>
      </c>
    </row>
    <row r="17" spans="1:10">
      <c r="A17" s="195">
        <v>10</v>
      </c>
      <c r="B17" s="126">
        <v>65</v>
      </c>
      <c r="C17" s="109">
        <v>40</v>
      </c>
      <c r="D17" s="127">
        <v>25</v>
      </c>
      <c r="E17" s="126">
        <v>44</v>
      </c>
      <c r="F17" s="109">
        <v>26</v>
      </c>
      <c r="G17" s="127">
        <v>18</v>
      </c>
      <c r="H17" s="109">
        <f t="shared" si="0"/>
        <v>45</v>
      </c>
      <c r="I17" s="109">
        <v>24</v>
      </c>
      <c r="J17" s="109">
        <v>21</v>
      </c>
    </row>
    <row r="18" spans="1:10">
      <c r="A18" s="195">
        <v>11</v>
      </c>
      <c r="B18" s="126" t="s">
        <v>74</v>
      </c>
      <c r="C18" s="109" t="s">
        <v>74</v>
      </c>
      <c r="D18" s="127" t="s">
        <v>74</v>
      </c>
      <c r="E18" s="126">
        <v>3</v>
      </c>
      <c r="F18" s="109" t="s">
        <v>74</v>
      </c>
      <c r="G18" s="127">
        <v>3</v>
      </c>
      <c r="H18" s="109">
        <f>J18</f>
        <v>1</v>
      </c>
      <c r="I18" s="155" t="s">
        <v>74</v>
      </c>
      <c r="J18" s="109">
        <v>1</v>
      </c>
    </row>
    <row r="19" spans="1:10">
      <c r="A19" s="195">
        <v>12</v>
      </c>
      <c r="B19" s="126" t="s">
        <v>74</v>
      </c>
      <c r="C19" s="109" t="s">
        <v>74</v>
      </c>
      <c r="D19" s="127" t="s">
        <v>74</v>
      </c>
      <c r="E19" s="126">
        <v>13</v>
      </c>
      <c r="F19" s="109">
        <v>8</v>
      </c>
      <c r="G19" s="127">
        <v>5</v>
      </c>
      <c r="H19" s="109">
        <f t="shared" si="0"/>
        <v>6</v>
      </c>
      <c r="I19" s="109">
        <v>2</v>
      </c>
      <c r="J19" s="109">
        <v>4</v>
      </c>
    </row>
    <row r="20" spans="1:10">
      <c r="A20" s="195">
        <v>13</v>
      </c>
      <c r="B20" s="126">
        <v>5</v>
      </c>
      <c r="C20" s="109">
        <v>1</v>
      </c>
      <c r="D20" s="127">
        <v>4</v>
      </c>
      <c r="E20" s="106" t="s">
        <v>74</v>
      </c>
      <c r="F20" s="107" t="s">
        <v>74</v>
      </c>
      <c r="G20" s="108" t="s">
        <v>74</v>
      </c>
      <c r="H20" s="155" t="s">
        <v>74</v>
      </c>
      <c r="I20" s="155" t="s">
        <v>74</v>
      </c>
      <c r="J20" s="155" t="s">
        <v>74</v>
      </c>
    </row>
    <row r="21" spans="1:10">
      <c r="A21" s="195">
        <v>14</v>
      </c>
      <c r="B21" s="126">
        <v>57</v>
      </c>
      <c r="C21" s="109">
        <v>22</v>
      </c>
      <c r="D21" s="127">
        <v>35</v>
      </c>
      <c r="E21" s="126">
        <v>39</v>
      </c>
      <c r="F21" s="109">
        <v>19</v>
      </c>
      <c r="G21" s="127">
        <v>20</v>
      </c>
      <c r="H21" s="109">
        <f t="shared" si="0"/>
        <v>59</v>
      </c>
      <c r="I21" s="109">
        <v>25</v>
      </c>
      <c r="J21" s="109">
        <v>34</v>
      </c>
    </row>
    <row r="22" spans="1:10">
      <c r="A22" s="195">
        <v>15</v>
      </c>
      <c r="B22" s="126">
        <v>52</v>
      </c>
      <c r="C22" s="109">
        <v>34</v>
      </c>
      <c r="D22" s="127">
        <v>18</v>
      </c>
      <c r="E22" s="126">
        <v>48</v>
      </c>
      <c r="F22" s="109">
        <v>27</v>
      </c>
      <c r="G22" s="127">
        <v>21</v>
      </c>
      <c r="H22" s="109">
        <f t="shared" si="0"/>
        <v>75</v>
      </c>
      <c r="I22" s="109">
        <v>48</v>
      </c>
      <c r="J22" s="109">
        <v>27</v>
      </c>
    </row>
    <row r="23" spans="1:10">
      <c r="A23" s="195">
        <v>16</v>
      </c>
      <c r="B23" s="126">
        <v>103</v>
      </c>
      <c r="C23" s="109">
        <v>76</v>
      </c>
      <c r="D23" s="127">
        <v>27</v>
      </c>
      <c r="E23" s="126">
        <v>340</v>
      </c>
      <c r="F23" s="109">
        <v>286</v>
      </c>
      <c r="G23" s="127">
        <v>54</v>
      </c>
      <c r="H23" s="109">
        <f t="shared" si="0"/>
        <v>607</v>
      </c>
      <c r="I23" s="109">
        <v>491</v>
      </c>
      <c r="J23" s="109">
        <v>116</v>
      </c>
    </row>
    <row r="24" spans="1:10">
      <c r="A24" s="195">
        <v>17</v>
      </c>
      <c r="B24" s="126">
        <v>176</v>
      </c>
      <c r="C24" s="109">
        <v>154</v>
      </c>
      <c r="D24" s="127">
        <v>22</v>
      </c>
      <c r="E24" s="126" t="s">
        <v>74</v>
      </c>
      <c r="F24" s="109" t="s">
        <v>74</v>
      </c>
      <c r="G24" s="127" t="s">
        <v>74</v>
      </c>
      <c r="H24" s="155" t="s">
        <v>74</v>
      </c>
      <c r="I24" s="155" t="s">
        <v>74</v>
      </c>
      <c r="J24" s="155" t="s">
        <v>74</v>
      </c>
    </row>
    <row r="25" spans="1:10">
      <c r="A25" s="195">
        <v>18</v>
      </c>
      <c r="B25" s="126" t="s">
        <v>74</v>
      </c>
      <c r="C25" s="109" t="s">
        <v>74</v>
      </c>
      <c r="D25" s="127" t="s">
        <v>74</v>
      </c>
      <c r="E25" s="126">
        <v>338</v>
      </c>
      <c r="F25" s="109">
        <v>297</v>
      </c>
      <c r="G25" s="127">
        <v>41</v>
      </c>
      <c r="H25" s="155" t="s">
        <v>74</v>
      </c>
      <c r="I25" s="155" t="s">
        <v>74</v>
      </c>
      <c r="J25" s="155" t="s">
        <v>74</v>
      </c>
    </row>
    <row r="26" spans="1:10">
      <c r="A26" s="195">
        <v>19</v>
      </c>
      <c r="B26" s="126" t="s">
        <v>74</v>
      </c>
      <c r="C26" s="109" t="s">
        <v>74</v>
      </c>
      <c r="D26" s="127" t="s">
        <v>74</v>
      </c>
      <c r="E26" s="126" t="s">
        <v>74</v>
      </c>
      <c r="F26" s="109" t="s">
        <v>74</v>
      </c>
      <c r="G26" s="127" t="s">
        <v>74</v>
      </c>
      <c r="H26" s="155" t="s">
        <v>74</v>
      </c>
      <c r="I26" s="155" t="s">
        <v>74</v>
      </c>
      <c r="J26" s="155" t="s">
        <v>74</v>
      </c>
    </row>
    <row r="27" spans="1:10">
      <c r="A27" s="195">
        <v>20</v>
      </c>
      <c r="B27" s="126" t="s">
        <v>74</v>
      </c>
      <c r="C27" s="109" t="s">
        <v>74</v>
      </c>
      <c r="D27" s="127" t="s">
        <v>74</v>
      </c>
      <c r="E27" s="126" t="s">
        <v>74</v>
      </c>
      <c r="F27" s="109" t="s">
        <v>74</v>
      </c>
      <c r="G27" s="127" t="s">
        <v>74</v>
      </c>
      <c r="H27" s="155" t="s">
        <v>74</v>
      </c>
      <c r="I27" s="155" t="s">
        <v>74</v>
      </c>
      <c r="J27" s="155" t="s">
        <v>74</v>
      </c>
    </row>
    <row r="28" spans="1:10">
      <c r="A28" s="195">
        <v>21</v>
      </c>
      <c r="B28" s="126" t="s">
        <v>74</v>
      </c>
      <c r="C28" s="109" t="s">
        <v>74</v>
      </c>
      <c r="D28" s="127" t="s">
        <v>74</v>
      </c>
      <c r="E28" s="126" t="s">
        <v>74</v>
      </c>
      <c r="F28" s="109" t="s">
        <v>74</v>
      </c>
      <c r="G28" s="127" t="s">
        <v>74</v>
      </c>
      <c r="H28" s="109">
        <f t="shared" si="0"/>
        <v>381</v>
      </c>
      <c r="I28" s="109">
        <v>340</v>
      </c>
      <c r="J28" s="109">
        <v>41</v>
      </c>
    </row>
    <row r="29" spans="1:10">
      <c r="A29" s="195">
        <v>22</v>
      </c>
      <c r="B29" s="126" t="s">
        <v>74</v>
      </c>
      <c r="C29" s="109" t="s">
        <v>74</v>
      </c>
      <c r="D29" s="127" t="s">
        <v>74</v>
      </c>
      <c r="E29" s="126" t="s">
        <v>74</v>
      </c>
      <c r="F29" s="109" t="s">
        <v>74</v>
      </c>
      <c r="G29" s="127" t="s">
        <v>74</v>
      </c>
      <c r="H29" s="109" t="s">
        <v>74</v>
      </c>
      <c r="I29" s="109" t="s">
        <v>74</v>
      </c>
      <c r="J29" s="109" t="s">
        <v>74</v>
      </c>
    </row>
    <row r="30" spans="1:10" ht="25.5" customHeight="1">
      <c r="A30" s="199" t="s">
        <v>236</v>
      </c>
      <c r="B30" s="115">
        <v>1173</v>
      </c>
      <c r="C30" s="114">
        <v>779</v>
      </c>
      <c r="D30" s="116">
        <v>394</v>
      </c>
      <c r="E30" s="115">
        <v>1545</v>
      </c>
      <c r="F30" s="114">
        <v>1108</v>
      </c>
      <c r="G30" s="116">
        <v>437</v>
      </c>
      <c r="H30" s="114">
        <f>SUM(H8:H29)</f>
        <v>1949</v>
      </c>
      <c r="I30" s="114">
        <f t="shared" ref="I30:J30" si="1">SUM(I8:I29)</f>
        <v>1402</v>
      </c>
      <c r="J30" s="114">
        <f t="shared" si="1"/>
        <v>547</v>
      </c>
    </row>
    <row r="31" spans="1:10">
      <c r="A31" s="117" t="s">
        <v>75</v>
      </c>
      <c r="B31" s="118"/>
      <c r="C31" s="118"/>
      <c r="D31" s="118"/>
      <c r="E31" s="119"/>
      <c r="F31" s="119"/>
      <c r="G31" s="119"/>
      <c r="H31" s="119"/>
      <c r="I31" s="119"/>
      <c r="J31" s="120" t="s">
        <v>76</v>
      </c>
    </row>
  </sheetData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paperSize="9" scale="90" orientation="landscape" r:id="rId1"/>
  <ignoredErrors>
    <ignoredError sqref="H18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dimension ref="A1:J27"/>
  <sheetViews>
    <sheetView workbookViewId="0">
      <selection activeCell="B41" sqref="B41"/>
    </sheetView>
  </sheetViews>
  <sheetFormatPr defaultRowHeight="12.75"/>
  <cols>
    <col min="1" max="1" width="25" style="30" customWidth="1"/>
    <col min="2" max="16384" width="9.140625" style="30"/>
  </cols>
  <sheetData>
    <row r="1" spans="1:10" ht="15">
      <c r="A1" s="139" t="s">
        <v>223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>
      <c r="A2" s="140" t="s">
        <v>197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1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>
      <c r="A4" s="194" t="s">
        <v>85</v>
      </c>
      <c r="B4" s="237">
        <v>2000</v>
      </c>
      <c r="C4" s="227"/>
      <c r="D4" s="227"/>
      <c r="E4" s="238">
        <v>2005</v>
      </c>
      <c r="F4" s="227"/>
      <c r="G4" s="230"/>
      <c r="H4" s="237" t="s">
        <v>86</v>
      </c>
      <c r="I4" s="237"/>
      <c r="J4" s="237"/>
    </row>
    <row r="5" spans="1:10">
      <c r="A5" s="202" t="s">
        <v>87</v>
      </c>
      <c r="B5" s="228"/>
      <c r="C5" s="228"/>
      <c r="D5" s="228"/>
      <c r="E5" s="231">
        <v>2005</v>
      </c>
      <c r="F5" s="228">
        <v>2005</v>
      </c>
      <c r="G5" s="232"/>
      <c r="H5" s="236" t="s">
        <v>88</v>
      </c>
      <c r="I5" s="236"/>
      <c r="J5" s="236"/>
    </row>
    <row r="6" spans="1:10">
      <c r="A6" s="194" t="s">
        <v>66</v>
      </c>
      <c r="B6" s="96" t="s">
        <v>67</v>
      </c>
      <c r="C6" s="96" t="s">
        <v>68</v>
      </c>
      <c r="D6" s="97" t="s">
        <v>69</v>
      </c>
      <c r="E6" s="96" t="s">
        <v>67</v>
      </c>
      <c r="F6" s="96" t="s">
        <v>68</v>
      </c>
      <c r="G6" s="97" t="s">
        <v>69</v>
      </c>
      <c r="H6" s="96" t="s">
        <v>67</v>
      </c>
      <c r="I6" s="96" t="s">
        <v>68</v>
      </c>
      <c r="J6" s="96" t="s">
        <v>69</v>
      </c>
    </row>
    <row r="7" spans="1:10">
      <c r="A7" s="193" t="s">
        <v>70</v>
      </c>
      <c r="B7" s="98" t="s">
        <v>71</v>
      </c>
      <c r="C7" s="98" t="s">
        <v>72</v>
      </c>
      <c r="D7" s="99" t="s">
        <v>73</v>
      </c>
      <c r="E7" s="98" t="s">
        <v>71</v>
      </c>
      <c r="F7" s="98" t="s">
        <v>72</v>
      </c>
      <c r="G7" s="99" t="s">
        <v>73</v>
      </c>
      <c r="H7" s="98" t="s">
        <v>71</v>
      </c>
      <c r="I7" s="98" t="s">
        <v>72</v>
      </c>
      <c r="J7" s="98" t="s">
        <v>73</v>
      </c>
    </row>
    <row r="8" spans="1:10">
      <c r="A8" s="204">
        <v>1</v>
      </c>
      <c r="B8" s="109">
        <v>41</v>
      </c>
      <c r="C8" s="109">
        <v>25</v>
      </c>
      <c r="D8" s="109">
        <v>16</v>
      </c>
      <c r="E8" s="126" t="s">
        <v>37</v>
      </c>
      <c r="F8" s="109" t="s">
        <v>37</v>
      </c>
      <c r="G8" s="127" t="s">
        <v>37</v>
      </c>
      <c r="H8" s="109" t="s">
        <v>37</v>
      </c>
      <c r="I8" s="109" t="s">
        <v>37</v>
      </c>
      <c r="J8" s="109" t="s">
        <v>37</v>
      </c>
    </row>
    <row r="9" spans="1:10">
      <c r="A9" s="195">
        <v>2</v>
      </c>
      <c r="B9" s="109">
        <v>468</v>
      </c>
      <c r="C9" s="109">
        <v>268</v>
      </c>
      <c r="D9" s="109">
        <v>200</v>
      </c>
      <c r="E9" s="126" t="s">
        <v>37</v>
      </c>
      <c r="F9" s="109" t="s">
        <v>37</v>
      </c>
      <c r="G9" s="127" t="s">
        <v>37</v>
      </c>
      <c r="H9" s="109" t="s">
        <v>37</v>
      </c>
      <c r="I9" s="109" t="s">
        <v>37</v>
      </c>
      <c r="J9" s="109" t="s">
        <v>37</v>
      </c>
    </row>
    <row r="10" spans="1:10">
      <c r="A10" s="195">
        <v>3</v>
      </c>
      <c r="B10" s="109">
        <v>158</v>
      </c>
      <c r="C10" s="109">
        <v>86</v>
      </c>
      <c r="D10" s="109">
        <v>72</v>
      </c>
      <c r="E10" s="126" t="s">
        <v>37</v>
      </c>
      <c r="F10" s="109" t="s">
        <v>37</v>
      </c>
      <c r="G10" s="127" t="s">
        <v>37</v>
      </c>
      <c r="H10" s="109" t="s">
        <v>37</v>
      </c>
      <c r="I10" s="109" t="s">
        <v>37</v>
      </c>
      <c r="J10" s="109" t="s">
        <v>37</v>
      </c>
    </row>
    <row r="11" spans="1:10">
      <c r="A11" s="195">
        <v>4</v>
      </c>
      <c r="B11" s="109">
        <v>121</v>
      </c>
      <c r="C11" s="109">
        <v>71</v>
      </c>
      <c r="D11" s="109">
        <v>50</v>
      </c>
      <c r="E11" s="126" t="s">
        <v>37</v>
      </c>
      <c r="F11" s="109" t="s">
        <v>37</v>
      </c>
      <c r="G11" s="127" t="s">
        <v>37</v>
      </c>
      <c r="H11" s="109" t="s">
        <v>37</v>
      </c>
      <c r="I11" s="109" t="s">
        <v>37</v>
      </c>
      <c r="J11" s="109" t="s">
        <v>37</v>
      </c>
    </row>
    <row r="12" spans="1:10">
      <c r="A12" s="195">
        <v>5</v>
      </c>
      <c r="B12" s="109">
        <v>4</v>
      </c>
      <c r="C12" s="109">
        <v>3</v>
      </c>
      <c r="D12" s="109">
        <v>1</v>
      </c>
      <c r="E12" s="126" t="s">
        <v>37</v>
      </c>
      <c r="F12" s="109" t="s">
        <v>37</v>
      </c>
      <c r="G12" s="127" t="s">
        <v>37</v>
      </c>
      <c r="H12" s="109" t="s">
        <v>37</v>
      </c>
      <c r="I12" s="109" t="s">
        <v>37</v>
      </c>
      <c r="J12" s="109" t="s">
        <v>37</v>
      </c>
    </row>
    <row r="13" spans="1:10">
      <c r="A13" s="195">
        <v>6</v>
      </c>
      <c r="B13" s="109">
        <v>33</v>
      </c>
      <c r="C13" s="109">
        <v>15</v>
      </c>
      <c r="D13" s="109">
        <v>18</v>
      </c>
      <c r="E13" s="126" t="s">
        <v>37</v>
      </c>
      <c r="F13" s="109" t="s">
        <v>37</v>
      </c>
      <c r="G13" s="127" t="s">
        <v>37</v>
      </c>
      <c r="H13" s="109" t="s">
        <v>37</v>
      </c>
      <c r="I13" s="109" t="s">
        <v>37</v>
      </c>
      <c r="J13" s="109" t="s">
        <v>37</v>
      </c>
    </row>
    <row r="14" spans="1:10">
      <c r="A14" s="195">
        <v>7</v>
      </c>
      <c r="B14" s="109">
        <v>1383</v>
      </c>
      <c r="C14" s="109">
        <v>1000</v>
      </c>
      <c r="D14" s="109">
        <v>383</v>
      </c>
      <c r="E14" s="126" t="s">
        <v>37</v>
      </c>
      <c r="F14" s="109" t="s">
        <v>37</v>
      </c>
      <c r="G14" s="127" t="s">
        <v>37</v>
      </c>
      <c r="H14" s="109" t="s">
        <v>37</v>
      </c>
      <c r="I14" s="109" t="s">
        <v>37</v>
      </c>
      <c r="J14" s="109" t="s">
        <v>37</v>
      </c>
    </row>
    <row r="15" spans="1:10">
      <c r="A15" s="195">
        <v>8</v>
      </c>
      <c r="B15" s="109">
        <v>189</v>
      </c>
      <c r="C15" s="109">
        <v>119</v>
      </c>
      <c r="D15" s="109">
        <v>70</v>
      </c>
      <c r="E15" s="126" t="s">
        <v>37</v>
      </c>
      <c r="F15" s="109" t="s">
        <v>37</v>
      </c>
      <c r="G15" s="127" t="s">
        <v>37</v>
      </c>
      <c r="H15" s="109" t="s">
        <v>37</v>
      </c>
      <c r="I15" s="109" t="s">
        <v>37</v>
      </c>
      <c r="J15" s="109" t="s">
        <v>37</v>
      </c>
    </row>
    <row r="16" spans="1:10">
      <c r="A16" s="195">
        <v>9</v>
      </c>
      <c r="B16" s="109">
        <v>111</v>
      </c>
      <c r="C16" s="109">
        <v>85</v>
      </c>
      <c r="D16" s="109">
        <v>26</v>
      </c>
      <c r="E16" s="126" t="s">
        <v>37</v>
      </c>
      <c r="F16" s="109" t="s">
        <v>37</v>
      </c>
      <c r="G16" s="127" t="s">
        <v>37</v>
      </c>
      <c r="H16" s="109" t="s">
        <v>37</v>
      </c>
      <c r="I16" s="109" t="s">
        <v>37</v>
      </c>
      <c r="J16" s="109" t="s">
        <v>37</v>
      </c>
    </row>
    <row r="17" spans="1:10">
      <c r="A17" s="195">
        <v>10</v>
      </c>
      <c r="B17" s="109">
        <v>152</v>
      </c>
      <c r="C17" s="109">
        <v>89</v>
      </c>
      <c r="D17" s="109">
        <v>63</v>
      </c>
      <c r="E17" s="126" t="s">
        <v>37</v>
      </c>
      <c r="F17" s="109" t="s">
        <v>37</v>
      </c>
      <c r="G17" s="127" t="s">
        <v>37</v>
      </c>
      <c r="H17" s="109" t="s">
        <v>37</v>
      </c>
      <c r="I17" s="109" t="s">
        <v>37</v>
      </c>
      <c r="J17" s="109" t="s">
        <v>37</v>
      </c>
    </row>
    <row r="18" spans="1:10">
      <c r="A18" s="195">
        <v>11</v>
      </c>
      <c r="B18" s="109">
        <v>1</v>
      </c>
      <c r="C18" s="107" t="s">
        <v>74</v>
      </c>
      <c r="D18" s="109">
        <v>1</v>
      </c>
      <c r="E18" s="126" t="s">
        <v>37</v>
      </c>
      <c r="F18" s="109" t="s">
        <v>37</v>
      </c>
      <c r="G18" s="127" t="s">
        <v>37</v>
      </c>
      <c r="H18" s="109" t="s">
        <v>37</v>
      </c>
      <c r="I18" s="109" t="s">
        <v>37</v>
      </c>
      <c r="J18" s="109" t="s">
        <v>37</v>
      </c>
    </row>
    <row r="19" spans="1:10">
      <c r="A19" s="195">
        <v>12</v>
      </c>
      <c r="B19" s="107" t="s">
        <v>74</v>
      </c>
      <c r="C19" s="107" t="s">
        <v>74</v>
      </c>
      <c r="D19" s="107" t="s">
        <v>74</v>
      </c>
      <c r="E19" s="126" t="s">
        <v>37</v>
      </c>
      <c r="F19" s="109" t="s">
        <v>37</v>
      </c>
      <c r="G19" s="127" t="s">
        <v>37</v>
      </c>
      <c r="H19" s="109" t="s">
        <v>37</v>
      </c>
      <c r="I19" s="109" t="s">
        <v>37</v>
      </c>
      <c r="J19" s="109" t="s">
        <v>37</v>
      </c>
    </row>
    <row r="20" spans="1:10">
      <c r="A20" s="195">
        <v>13</v>
      </c>
      <c r="B20" s="107" t="s">
        <v>74</v>
      </c>
      <c r="C20" s="107" t="s">
        <v>74</v>
      </c>
      <c r="D20" s="107" t="s">
        <v>74</v>
      </c>
      <c r="E20" s="126" t="s">
        <v>37</v>
      </c>
      <c r="F20" s="109" t="s">
        <v>37</v>
      </c>
      <c r="G20" s="127" t="s">
        <v>37</v>
      </c>
      <c r="H20" s="109" t="s">
        <v>37</v>
      </c>
      <c r="I20" s="109" t="s">
        <v>37</v>
      </c>
      <c r="J20" s="109" t="s">
        <v>37</v>
      </c>
    </row>
    <row r="21" spans="1:10">
      <c r="A21" s="195">
        <v>14</v>
      </c>
      <c r="B21" s="109">
        <v>260</v>
      </c>
      <c r="C21" s="109">
        <v>146</v>
      </c>
      <c r="D21" s="109">
        <v>114</v>
      </c>
      <c r="E21" s="126" t="s">
        <v>37</v>
      </c>
      <c r="F21" s="109" t="s">
        <v>37</v>
      </c>
      <c r="G21" s="127" t="s">
        <v>37</v>
      </c>
      <c r="H21" s="109" t="s">
        <v>37</v>
      </c>
      <c r="I21" s="109" t="s">
        <v>37</v>
      </c>
      <c r="J21" s="109" t="s">
        <v>37</v>
      </c>
    </row>
    <row r="22" spans="1:10">
      <c r="A22" s="195">
        <v>15</v>
      </c>
      <c r="B22" s="109">
        <v>133</v>
      </c>
      <c r="C22" s="109">
        <v>76</v>
      </c>
      <c r="D22" s="109">
        <v>57</v>
      </c>
      <c r="E22" s="126" t="s">
        <v>37</v>
      </c>
      <c r="F22" s="109" t="s">
        <v>37</v>
      </c>
      <c r="G22" s="127" t="s">
        <v>37</v>
      </c>
      <c r="H22" s="109" t="s">
        <v>37</v>
      </c>
      <c r="I22" s="109" t="s">
        <v>37</v>
      </c>
      <c r="J22" s="109" t="s">
        <v>37</v>
      </c>
    </row>
    <row r="23" spans="1:10">
      <c r="A23" s="195">
        <v>16</v>
      </c>
      <c r="B23" s="109">
        <v>981</v>
      </c>
      <c r="C23" s="109">
        <v>713</v>
      </c>
      <c r="D23" s="109">
        <v>268</v>
      </c>
      <c r="E23" s="126" t="s">
        <v>37</v>
      </c>
      <c r="F23" s="109" t="s">
        <v>37</v>
      </c>
      <c r="G23" s="127" t="s">
        <v>37</v>
      </c>
      <c r="H23" s="109" t="s">
        <v>37</v>
      </c>
      <c r="I23" s="109" t="s">
        <v>37</v>
      </c>
      <c r="J23" s="109" t="s">
        <v>37</v>
      </c>
    </row>
    <row r="24" spans="1:10">
      <c r="A24" s="195">
        <v>17</v>
      </c>
      <c r="B24" s="109">
        <v>809</v>
      </c>
      <c r="C24" s="109">
        <v>709</v>
      </c>
      <c r="D24" s="109">
        <v>100</v>
      </c>
      <c r="E24" s="126" t="s">
        <v>37</v>
      </c>
      <c r="F24" s="109" t="s">
        <v>37</v>
      </c>
      <c r="G24" s="127" t="s">
        <v>37</v>
      </c>
      <c r="H24" s="109" t="s">
        <v>37</v>
      </c>
      <c r="I24" s="109" t="s">
        <v>37</v>
      </c>
      <c r="J24" s="109" t="s">
        <v>37</v>
      </c>
    </row>
    <row r="25" spans="1:10">
      <c r="A25" s="196">
        <v>18</v>
      </c>
      <c r="B25" s="109">
        <v>552</v>
      </c>
      <c r="C25" s="109">
        <v>511</v>
      </c>
      <c r="D25" s="109">
        <v>41</v>
      </c>
      <c r="E25" s="126" t="s">
        <v>37</v>
      </c>
      <c r="F25" s="109" t="s">
        <v>37</v>
      </c>
      <c r="G25" s="127" t="s">
        <v>37</v>
      </c>
      <c r="H25" s="109" t="s">
        <v>37</v>
      </c>
      <c r="I25" s="109" t="s">
        <v>37</v>
      </c>
      <c r="J25" s="109" t="s">
        <v>37</v>
      </c>
    </row>
    <row r="26" spans="1:10" ht="25.5" customHeight="1">
      <c r="A26" s="199" t="s">
        <v>237</v>
      </c>
      <c r="B26" s="114">
        <v>7396</v>
      </c>
      <c r="C26" s="114">
        <v>3916</v>
      </c>
      <c r="D26" s="114">
        <v>1480</v>
      </c>
      <c r="E26" s="115" t="s">
        <v>5</v>
      </c>
      <c r="F26" s="114" t="s">
        <v>5</v>
      </c>
      <c r="G26" s="116" t="s">
        <v>5</v>
      </c>
      <c r="H26" s="114" t="s">
        <v>5</v>
      </c>
      <c r="I26" s="114" t="s">
        <v>5</v>
      </c>
      <c r="J26" s="114" t="s">
        <v>5</v>
      </c>
    </row>
    <row r="27" spans="1:10">
      <c r="A27" s="117" t="s">
        <v>75</v>
      </c>
      <c r="B27" s="118"/>
      <c r="C27" s="118"/>
      <c r="D27" s="118"/>
      <c r="E27" s="119"/>
      <c r="F27" s="119"/>
      <c r="G27" s="119"/>
      <c r="H27" s="119"/>
      <c r="I27" s="119"/>
      <c r="J27" s="120" t="s">
        <v>76</v>
      </c>
    </row>
  </sheetData>
  <mergeCells count="4">
    <mergeCell ref="B4:D5"/>
    <mergeCell ref="E4:G5"/>
    <mergeCell ref="H4:J4"/>
    <mergeCell ref="H5:J5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26"/>
  <sheetViews>
    <sheetView zoomScaleNormal="100" workbookViewId="0">
      <selection sqref="A1:D1"/>
    </sheetView>
  </sheetViews>
  <sheetFormatPr defaultRowHeight="12.75"/>
  <cols>
    <col min="1" max="1" width="21.85546875" customWidth="1"/>
    <col min="2" max="2" width="47.7109375" customWidth="1"/>
    <col min="3" max="3" width="32.28515625" customWidth="1"/>
    <col min="4" max="4" width="21.85546875" customWidth="1"/>
  </cols>
  <sheetData>
    <row r="1" spans="1:4" ht="15">
      <c r="A1" s="239" t="s">
        <v>89</v>
      </c>
      <c r="B1" s="239"/>
      <c r="C1" s="239"/>
      <c r="D1" s="239"/>
    </row>
    <row r="2" spans="1:4">
      <c r="A2" s="240" t="s">
        <v>90</v>
      </c>
      <c r="B2" s="240"/>
      <c r="C2" s="240"/>
      <c r="D2" s="240"/>
    </row>
    <row r="3" spans="1:4">
      <c r="A3" s="129"/>
      <c r="B3" s="129"/>
      <c r="C3" s="129"/>
      <c r="D3" s="129"/>
    </row>
    <row r="4" spans="1:4" ht="15">
      <c r="A4" s="130" t="s">
        <v>91</v>
      </c>
      <c r="B4" s="131" t="s">
        <v>92</v>
      </c>
      <c r="C4" s="132" t="s">
        <v>93</v>
      </c>
      <c r="D4" s="133" t="s">
        <v>94</v>
      </c>
    </row>
    <row r="5" spans="1:4" ht="14.25">
      <c r="A5" s="134">
        <v>1</v>
      </c>
      <c r="B5" s="135" t="s">
        <v>95</v>
      </c>
      <c r="C5" s="136" t="s">
        <v>96</v>
      </c>
      <c r="D5" s="137">
        <v>1</v>
      </c>
    </row>
    <row r="6" spans="1:4" ht="14.25">
      <c r="A6" s="134">
        <v>2</v>
      </c>
      <c r="B6" s="135" t="s">
        <v>97</v>
      </c>
      <c r="C6" s="136" t="s">
        <v>98</v>
      </c>
      <c r="D6" s="137">
        <v>2</v>
      </c>
    </row>
    <row r="7" spans="1:4" ht="14.25">
      <c r="A7" s="134">
        <v>3</v>
      </c>
      <c r="B7" s="135" t="s">
        <v>99</v>
      </c>
      <c r="C7" s="136" t="s">
        <v>100</v>
      </c>
      <c r="D7" s="137">
        <v>3</v>
      </c>
    </row>
    <row r="8" spans="1:4" ht="28.5">
      <c r="A8" s="134">
        <v>4</v>
      </c>
      <c r="B8" s="135" t="s">
        <v>101</v>
      </c>
      <c r="C8" s="138" t="s">
        <v>102</v>
      </c>
      <c r="D8" s="137">
        <v>4</v>
      </c>
    </row>
    <row r="9" spans="1:4" ht="14.25">
      <c r="A9" s="134">
        <v>5</v>
      </c>
      <c r="B9" s="135" t="s">
        <v>103</v>
      </c>
      <c r="C9" s="136" t="s">
        <v>104</v>
      </c>
      <c r="D9" s="137">
        <v>5</v>
      </c>
    </row>
    <row r="10" spans="1:4" ht="14.25">
      <c r="A10" s="134">
        <v>6</v>
      </c>
      <c r="B10" s="135" t="s">
        <v>105</v>
      </c>
      <c r="C10" s="136" t="s">
        <v>106</v>
      </c>
      <c r="D10" s="137">
        <v>6</v>
      </c>
    </row>
    <row r="11" spans="1:4" ht="14.25">
      <c r="A11" s="134">
        <v>7</v>
      </c>
      <c r="B11" s="135" t="s">
        <v>107</v>
      </c>
      <c r="C11" s="136" t="s">
        <v>108</v>
      </c>
      <c r="D11" s="137">
        <v>7</v>
      </c>
    </row>
    <row r="12" spans="1:4" ht="14.25">
      <c r="A12" s="134">
        <v>8</v>
      </c>
      <c r="B12" s="135" t="s">
        <v>109</v>
      </c>
      <c r="C12" s="136" t="s">
        <v>110</v>
      </c>
      <c r="D12" s="137">
        <v>8</v>
      </c>
    </row>
    <row r="13" spans="1:4" ht="14.25">
      <c r="A13" s="134">
        <v>9</v>
      </c>
      <c r="B13" s="135" t="s">
        <v>111</v>
      </c>
      <c r="C13" s="136" t="s">
        <v>112</v>
      </c>
      <c r="D13" s="137">
        <v>9</v>
      </c>
    </row>
    <row r="14" spans="1:4" ht="14.25">
      <c r="A14" s="134">
        <v>10</v>
      </c>
      <c r="B14" s="135" t="s">
        <v>113</v>
      </c>
      <c r="C14" s="136" t="s">
        <v>114</v>
      </c>
      <c r="D14" s="137">
        <v>10</v>
      </c>
    </row>
    <row r="15" spans="1:4" ht="14.25">
      <c r="A15" s="134">
        <v>11</v>
      </c>
      <c r="B15" s="135" t="s">
        <v>115</v>
      </c>
      <c r="C15" s="136" t="s">
        <v>116</v>
      </c>
      <c r="D15" s="137">
        <v>11</v>
      </c>
    </row>
    <row r="16" spans="1:4" ht="14.25">
      <c r="A16" s="134">
        <v>12</v>
      </c>
      <c r="B16" s="135" t="s">
        <v>117</v>
      </c>
      <c r="C16" s="136" t="s">
        <v>118</v>
      </c>
      <c r="D16" s="137">
        <v>12</v>
      </c>
    </row>
    <row r="17" spans="1:4" ht="25.5">
      <c r="A17" s="134">
        <v>13</v>
      </c>
      <c r="B17" s="135" t="s">
        <v>119</v>
      </c>
      <c r="C17" s="136" t="s">
        <v>120</v>
      </c>
      <c r="D17" s="137">
        <v>13</v>
      </c>
    </row>
    <row r="18" spans="1:4" ht="25.5">
      <c r="A18" s="134">
        <v>14</v>
      </c>
      <c r="B18" s="135" t="s">
        <v>121</v>
      </c>
      <c r="C18" s="136" t="s">
        <v>122</v>
      </c>
      <c r="D18" s="137">
        <v>14</v>
      </c>
    </row>
    <row r="19" spans="1:4" ht="14.25">
      <c r="A19" s="134">
        <v>15</v>
      </c>
      <c r="B19" s="135" t="s">
        <v>123</v>
      </c>
      <c r="C19" s="136" t="s">
        <v>124</v>
      </c>
      <c r="D19" s="137">
        <v>15</v>
      </c>
    </row>
    <row r="20" spans="1:4" ht="25.5">
      <c r="A20" s="134">
        <v>16</v>
      </c>
      <c r="B20" s="135" t="s">
        <v>125</v>
      </c>
      <c r="C20" s="136" t="s">
        <v>126</v>
      </c>
      <c r="D20" s="137">
        <v>16</v>
      </c>
    </row>
    <row r="21" spans="1:4" ht="25.5">
      <c r="A21" s="134">
        <v>17</v>
      </c>
      <c r="B21" s="135" t="s">
        <v>127</v>
      </c>
      <c r="C21" s="136" t="s">
        <v>128</v>
      </c>
      <c r="D21" s="137">
        <v>17</v>
      </c>
    </row>
    <row r="22" spans="1:4" ht="14.25">
      <c r="A22" s="134">
        <v>18</v>
      </c>
      <c r="B22" s="135" t="s">
        <v>129</v>
      </c>
      <c r="C22" s="136" t="s">
        <v>130</v>
      </c>
      <c r="D22" s="137">
        <v>18</v>
      </c>
    </row>
    <row r="23" spans="1:4" ht="14.25">
      <c r="A23" s="134">
        <v>19</v>
      </c>
      <c r="B23" s="135" t="s">
        <v>131</v>
      </c>
      <c r="C23" s="136" t="s">
        <v>132</v>
      </c>
      <c r="D23" s="137">
        <v>19</v>
      </c>
    </row>
    <row r="24" spans="1:4" ht="14.25">
      <c r="A24" s="134">
        <v>20</v>
      </c>
      <c r="B24" s="135" t="s">
        <v>133</v>
      </c>
      <c r="C24" s="136" t="s">
        <v>134</v>
      </c>
      <c r="D24" s="137">
        <v>20</v>
      </c>
    </row>
    <row r="25" spans="1:4" ht="14.25">
      <c r="A25" s="134">
        <v>21</v>
      </c>
      <c r="B25" s="135" t="s">
        <v>135</v>
      </c>
      <c r="C25" s="136" t="s">
        <v>136</v>
      </c>
      <c r="D25" s="137">
        <v>21</v>
      </c>
    </row>
    <row r="26" spans="1:4" ht="25.5">
      <c r="A26" s="134">
        <v>22</v>
      </c>
      <c r="B26" s="135" t="s">
        <v>137</v>
      </c>
      <c r="C26" s="136" t="s">
        <v>138</v>
      </c>
      <c r="D26" s="137">
        <v>22</v>
      </c>
    </row>
  </sheetData>
  <mergeCells count="2">
    <mergeCell ref="A1:D1"/>
    <mergeCell ref="A2:D2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3"/>
  <sheetViews>
    <sheetView topLeftCell="A4" zoomScaleNormal="100" workbookViewId="0">
      <selection activeCell="L15" sqref="L15"/>
    </sheetView>
  </sheetViews>
  <sheetFormatPr defaultRowHeight="12.75"/>
  <cols>
    <col min="1" max="1" width="20.28515625" style="30" customWidth="1"/>
    <col min="2" max="14" width="8.7109375" style="30" customWidth="1"/>
    <col min="15" max="15" width="18" style="30" customWidth="1"/>
    <col min="16" max="16384" width="9.140625" style="30"/>
  </cols>
  <sheetData>
    <row r="1" spans="1:15" ht="15">
      <c r="A1" s="1" t="s">
        <v>199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173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205" t="s">
        <v>0</v>
      </c>
      <c r="B4" s="4" t="s">
        <v>33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05" t="s">
        <v>2</v>
      </c>
    </row>
    <row r="5" spans="1:15" ht="13.5" thickBot="1">
      <c r="A5" s="206"/>
      <c r="B5" s="5" t="s">
        <v>34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06"/>
    </row>
    <row r="6" spans="1:15" ht="13.5" thickBot="1">
      <c r="A6" s="20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  <c r="N6" s="6">
        <v>2012</v>
      </c>
      <c r="O6" s="206"/>
    </row>
    <row r="7" spans="1:15">
      <c r="A7" s="7" t="s">
        <v>4</v>
      </c>
      <c r="B7" s="37" t="s">
        <v>5</v>
      </c>
      <c r="C7" s="37" t="s">
        <v>5</v>
      </c>
      <c r="D7" s="37" t="s">
        <v>5</v>
      </c>
      <c r="E7" s="37" t="s">
        <v>5</v>
      </c>
      <c r="F7" s="37" t="s">
        <v>5</v>
      </c>
      <c r="G7" s="37">
        <v>76.3</v>
      </c>
      <c r="H7" s="37" t="s">
        <v>5</v>
      </c>
      <c r="I7" s="37">
        <v>77.099999999999994</v>
      </c>
      <c r="J7" s="37">
        <v>75.400000000000006</v>
      </c>
      <c r="K7" s="37">
        <v>75.400000000000006</v>
      </c>
      <c r="L7" s="37">
        <v>75.400000000000006</v>
      </c>
      <c r="M7" s="37">
        <v>76.099999999999994</v>
      </c>
      <c r="N7" s="37" t="s">
        <v>5</v>
      </c>
      <c r="O7" s="9" t="s">
        <v>6</v>
      </c>
    </row>
    <row r="8" spans="1:15">
      <c r="A8" s="7" t="s">
        <v>7</v>
      </c>
      <c r="B8" s="171">
        <v>71</v>
      </c>
      <c r="C8" s="171">
        <v>71.5</v>
      </c>
      <c r="D8" s="171">
        <v>71.900000000000006</v>
      </c>
      <c r="E8" s="171">
        <v>72.3</v>
      </c>
      <c r="F8" s="171">
        <v>72.8</v>
      </c>
      <c r="G8" s="171">
        <v>73.5</v>
      </c>
      <c r="H8" s="171">
        <v>69.099999999999994</v>
      </c>
      <c r="I8" s="171">
        <v>69.599999999999994</v>
      </c>
      <c r="J8" s="171">
        <v>70</v>
      </c>
      <c r="K8" s="171">
        <v>70.5</v>
      </c>
      <c r="L8" s="171">
        <v>70.900000000000006</v>
      </c>
      <c r="M8" s="171">
        <v>71.400000000000006</v>
      </c>
      <c r="N8" s="171">
        <v>71.7</v>
      </c>
      <c r="O8" s="9" t="s">
        <v>8</v>
      </c>
    </row>
    <row r="9" spans="1:15">
      <c r="A9" s="7" t="s">
        <v>9</v>
      </c>
      <c r="B9" s="37" t="s">
        <v>5</v>
      </c>
      <c r="C9" s="37" t="s">
        <v>5</v>
      </c>
      <c r="D9" s="37" t="s">
        <v>5</v>
      </c>
      <c r="E9" s="37" t="s">
        <v>5</v>
      </c>
      <c r="F9" s="37" t="s">
        <v>5</v>
      </c>
      <c r="G9" s="37" t="s">
        <v>5</v>
      </c>
      <c r="H9" s="37" t="s">
        <v>5</v>
      </c>
      <c r="I9" s="37" t="s">
        <v>5</v>
      </c>
      <c r="J9" s="37">
        <v>62.2</v>
      </c>
      <c r="K9" s="37" t="s">
        <v>5</v>
      </c>
      <c r="L9" s="37" t="s">
        <v>5</v>
      </c>
      <c r="M9" s="37">
        <v>70.599999999999994</v>
      </c>
      <c r="N9" s="37" t="s">
        <v>5</v>
      </c>
      <c r="O9" s="9" t="s">
        <v>10</v>
      </c>
    </row>
    <row r="10" spans="1:15">
      <c r="A10" s="7" t="s">
        <v>11</v>
      </c>
      <c r="B10" s="37" t="s">
        <v>5</v>
      </c>
      <c r="C10" s="37" t="s">
        <v>5</v>
      </c>
      <c r="D10" s="37">
        <v>72.400000000000006</v>
      </c>
      <c r="E10" s="37" t="s">
        <v>5</v>
      </c>
      <c r="F10" s="37" t="s">
        <v>5</v>
      </c>
      <c r="G10" s="37" t="s">
        <v>5</v>
      </c>
      <c r="H10" s="37" t="s">
        <v>5</v>
      </c>
      <c r="I10" s="37">
        <v>74.400000000000006</v>
      </c>
      <c r="J10" s="171">
        <v>74.400000000000006</v>
      </c>
      <c r="K10" s="37" t="s">
        <v>5</v>
      </c>
      <c r="L10" s="37" t="s">
        <v>5</v>
      </c>
      <c r="M10" s="37" t="s">
        <v>5</v>
      </c>
      <c r="N10" s="37" t="s">
        <v>5</v>
      </c>
      <c r="O10" s="9" t="s">
        <v>12</v>
      </c>
    </row>
    <row r="11" spans="1:15">
      <c r="A11" s="7" t="s">
        <v>13</v>
      </c>
      <c r="B11" s="37" t="s">
        <v>5</v>
      </c>
      <c r="C11" s="37" t="s">
        <v>5</v>
      </c>
      <c r="D11" s="37" t="s">
        <v>5</v>
      </c>
      <c r="E11" s="37" t="s">
        <v>5</v>
      </c>
      <c r="F11" s="37" t="s">
        <v>5</v>
      </c>
      <c r="G11" s="37" t="s">
        <v>5</v>
      </c>
      <c r="H11" s="37" t="s">
        <v>5</v>
      </c>
      <c r="I11" s="37" t="s">
        <v>5</v>
      </c>
      <c r="J11" s="37" t="s">
        <v>5</v>
      </c>
      <c r="K11" s="37" t="s">
        <v>5</v>
      </c>
      <c r="L11" s="37" t="s">
        <v>5</v>
      </c>
      <c r="M11" s="37" t="s">
        <v>5</v>
      </c>
      <c r="N11" s="37" t="s">
        <v>5</v>
      </c>
      <c r="O11" s="9" t="s">
        <v>14</v>
      </c>
    </row>
    <row r="12" spans="1:15">
      <c r="A12" s="7" t="s">
        <v>15</v>
      </c>
      <c r="B12" s="37" t="s">
        <v>5</v>
      </c>
      <c r="C12" s="37" t="s">
        <v>5</v>
      </c>
      <c r="D12" s="37" t="s">
        <v>5</v>
      </c>
      <c r="E12" s="37" t="s">
        <v>5</v>
      </c>
      <c r="F12" s="37" t="s">
        <v>5</v>
      </c>
      <c r="G12" s="37" t="s">
        <v>5</v>
      </c>
      <c r="H12" s="37" t="s">
        <v>5</v>
      </c>
      <c r="I12" s="37" t="s">
        <v>5</v>
      </c>
      <c r="J12" s="37" t="s">
        <v>5</v>
      </c>
      <c r="K12" s="37" t="s">
        <v>5</v>
      </c>
      <c r="L12" s="37" t="s">
        <v>5</v>
      </c>
      <c r="M12" s="37" t="s">
        <v>5</v>
      </c>
      <c r="N12" s="37" t="s">
        <v>5</v>
      </c>
      <c r="O12" s="9" t="s">
        <v>16</v>
      </c>
    </row>
    <row r="13" spans="1:15">
      <c r="A13" s="7" t="s">
        <v>161</v>
      </c>
      <c r="B13" s="37" t="s">
        <v>5</v>
      </c>
      <c r="C13" s="37" t="s">
        <v>5</v>
      </c>
      <c r="D13" s="37" t="s">
        <v>5</v>
      </c>
      <c r="E13" s="37" t="s">
        <v>5</v>
      </c>
      <c r="F13" s="37" t="s">
        <v>5</v>
      </c>
      <c r="G13" s="37" t="s">
        <v>5</v>
      </c>
      <c r="H13" s="37" t="s">
        <v>5</v>
      </c>
      <c r="I13" s="37" t="s">
        <v>5</v>
      </c>
      <c r="J13" s="37" t="s">
        <v>5</v>
      </c>
      <c r="K13" s="37" t="s">
        <v>5</v>
      </c>
      <c r="L13" s="37" t="s">
        <v>5</v>
      </c>
      <c r="M13" s="37" t="s">
        <v>5</v>
      </c>
      <c r="N13" s="37" t="s">
        <v>5</v>
      </c>
      <c r="O13" s="9" t="s">
        <v>162</v>
      </c>
    </row>
    <row r="14" spans="1:15">
      <c r="A14" s="7" t="s">
        <v>157</v>
      </c>
      <c r="B14" s="37" t="s">
        <v>5</v>
      </c>
      <c r="C14" s="37" t="s">
        <v>5</v>
      </c>
      <c r="D14" s="37" t="s">
        <v>5</v>
      </c>
      <c r="E14" s="37" t="s">
        <v>5</v>
      </c>
      <c r="F14" s="171">
        <v>73</v>
      </c>
      <c r="G14" s="171">
        <v>73.2</v>
      </c>
      <c r="H14" s="171">
        <v>73.5</v>
      </c>
      <c r="I14" s="171">
        <v>73.7</v>
      </c>
      <c r="J14" s="171">
        <v>73.900000000000006</v>
      </c>
      <c r="K14" s="171">
        <v>74.2</v>
      </c>
      <c r="L14" s="171">
        <v>74.400000000000006</v>
      </c>
      <c r="M14" s="171">
        <v>74.7</v>
      </c>
      <c r="N14" s="171">
        <v>74.900000000000006</v>
      </c>
      <c r="O14" s="9" t="s">
        <v>158</v>
      </c>
    </row>
    <row r="15" spans="1:15">
      <c r="A15" s="7" t="s">
        <v>17</v>
      </c>
      <c r="B15" s="171">
        <v>74.3</v>
      </c>
      <c r="C15" s="171">
        <v>75.3</v>
      </c>
      <c r="D15" s="171">
        <v>75.400000000000006</v>
      </c>
      <c r="E15" s="171">
        <v>75.400000000000006</v>
      </c>
      <c r="F15" s="171">
        <v>75.400000000000006</v>
      </c>
      <c r="G15" s="171">
        <v>75.400000000000006</v>
      </c>
      <c r="H15" s="171">
        <v>75.400000000000006</v>
      </c>
      <c r="I15" s="171">
        <v>73.599999999999994</v>
      </c>
      <c r="J15" s="171">
        <v>74.3</v>
      </c>
      <c r="K15" s="171">
        <v>75.7</v>
      </c>
      <c r="L15" s="171">
        <v>76.7</v>
      </c>
      <c r="M15" s="171">
        <v>77.7</v>
      </c>
      <c r="N15" s="37" t="s">
        <v>5</v>
      </c>
      <c r="O15" s="9" t="s">
        <v>18</v>
      </c>
    </row>
    <row r="16" spans="1:15">
      <c r="A16" s="7" t="s">
        <v>19</v>
      </c>
      <c r="B16" s="37" t="s">
        <v>5</v>
      </c>
      <c r="C16" s="37" t="s">
        <v>5</v>
      </c>
      <c r="D16" s="37" t="s">
        <v>5</v>
      </c>
      <c r="E16" s="37" t="s">
        <v>5</v>
      </c>
      <c r="F16" s="37" t="s">
        <v>5</v>
      </c>
      <c r="G16" s="37">
        <v>73</v>
      </c>
      <c r="H16" s="37" t="s">
        <v>5</v>
      </c>
      <c r="I16" s="171">
        <v>72.599999999999994</v>
      </c>
      <c r="J16" s="171">
        <v>72.900000000000006</v>
      </c>
      <c r="K16" s="171">
        <v>73.2</v>
      </c>
      <c r="L16" s="171">
        <v>73.599999999999994</v>
      </c>
      <c r="M16" s="171">
        <v>73.900000000000006</v>
      </c>
      <c r="N16" s="171">
        <v>74.099999999999994</v>
      </c>
      <c r="O16" s="9" t="s">
        <v>20</v>
      </c>
    </row>
    <row r="17" spans="1:15">
      <c r="A17" s="7" t="s">
        <v>21</v>
      </c>
      <c r="B17" s="37" t="s">
        <v>5</v>
      </c>
      <c r="C17" s="37" t="s">
        <v>5</v>
      </c>
      <c r="D17" s="37" t="s">
        <v>5</v>
      </c>
      <c r="E17" s="37" t="s">
        <v>5</v>
      </c>
      <c r="F17" s="37" t="s">
        <v>5</v>
      </c>
      <c r="G17" s="37" t="s">
        <v>5</v>
      </c>
      <c r="H17" s="171">
        <v>77.2</v>
      </c>
      <c r="I17" s="171">
        <v>77.900000000000006</v>
      </c>
      <c r="J17" s="171">
        <v>78.099999999999994</v>
      </c>
      <c r="K17" s="171">
        <v>78</v>
      </c>
      <c r="L17" s="171">
        <v>78.7</v>
      </c>
      <c r="M17" s="171">
        <v>81</v>
      </c>
      <c r="N17" s="171" t="s">
        <v>5</v>
      </c>
      <c r="O17" s="9" t="s">
        <v>22</v>
      </c>
    </row>
    <row r="18" spans="1:15">
      <c r="A18" s="7" t="s">
        <v>23</v>
      </c>
      <c r="B18" s="37" t="s">
        <v>5</v>
      </c>
      <c r="C18" s="37" t="s">
        <v>5</v>
      </c>
      <c r="D18" s="37" t="s">
        <v>5</v>
      </c>
      <c r="E18" s="37" t="s">
        <v>5</v>
      </c>
      <c r="F18" s="171">
        <v>73.8</v>
      </c>
      <c r="G18" s="171">
        <v>74</v>
      </c>
      <c r="H18" s="171">
        <v>74.099999999999994</v>
      </c>
      <c r="I18" s="171">
        <v>74.3</v>
      </c>
      <c r="J18" s="171">
        <v>74.5</v>
      </c>
      <c r="K18" s="171">
        <v>74.7</v>
      </c>
      <c r="L18" s="171">
        <v>74.900000000000006</v>
      </c>
      <c r="M18" s="171">
        <v>75.099999999999994</v>
      </c>
      <c r="N18" s="171">
        <v>75.2</v>
      </c>
      <c r="O18" s="9" t="s">
        <v>24</v>
      </c>
    </row>
    <row r="19" spans="1:15">
      <c r="A19" s="7" t="s">
        <v>25</v>
      </c>
      <c r="B19" s="37" t="s">
        <v>5</v>
      </c>
      <c r="C19" s="37" t="s">
        <v>5</v>
      </c>
      <c r="D19" s="37" t="s">
        <v>5</v>
      </c>
      <c r="E19" s="37" t="s">
        <v>5</v>
      </c>
      <c r="F19" s="37" t="s">
        <v>5</v>
      </c>
      <c r="G19" s="37" t="s">
        <v>5</v>
      </c>
      <c r="H19" s="37" t="s">
        <v>5</v>
      </c>
      <c r="I19" s="37" t="s">
        <v>5</v>
      </c>
      <c r="J19" s="171">
        <v>59.6</v>
      </c>
      <c r="K19" s="37" t="s">
        <v>5</v>
      </c>
      <c r="L19" s="37" t="s">
        <v>5</v>
      </c>
      <c r="M19" s="37" t="s">
        <v>5</v>
      </c>
      <c r="N19" s="37" t="s">
        <v>5</v>
      </c>
      <c r="O19" s="9" t="s">
        <v>26</v>
      </c>
    </row>
    <row r="20" spans="1:15">
      <c r="A20" s="7" t="s">
        <v>27</v>
      </c>
      <c r="B20" s="37" t="s">
        <v>5</v>
      </c>
      <c r="C20" s="37" t="s">
        <v>5</v>
      </c>
      <c r="D20" s="37" t="s">
        <v>5</v>
      </c>
      <c r="E20" s="37" t="s">
        <v>5</v>
      </c>
      <c r="F20" s="171">
        <v>73.8</v>
      </c>
      <c r="G20" s="37">
        <v>75</v>
      </c>
      <c r="H20" s="37" t="s">
        <v>5</v>
      </c>
      <c r="I20" s="171" t="s">
        <v>5</v>
      </c>
      <c r="J20" s="171" t="s">
        <v>5</v>
      </c>
      <c r="K20" s="171">
        <v>74.7</v>
      </c>
      <c r="L20" s="171" t="s">
        <v>5</v>
      </c>
      <c r="M20" s="171" t="s">
        <v>5</v>
      </c>
      <c r="N20" s="171" t="s">
        <v>5</v>
      </c>
      <c r="O20" s="9" t="s">
        <v>28</v>
      </c>
    </row>
    <row r="21" spans="1:15">
      <c r="A21" s="7" t="s">
        <v>159</v>
      </c>
      <c r="B21" s="171">
        <v>74.7</v>
      </c>
      <c r="C21" s="171">
        <v>75</v>
      </c>
      <c r="D21" s="171">
        <v>75.099999999999994</v>
      </c>
      <c r="E21" s="171">
        <v>75.099999999999994</v>
      </c>
      <c r="F21" s="171">
        <v>75.3</v>
      </c>
      <c r="G21" s="171">
        <v>75.5</v>
      </c>
      <c r="H21" s="171">
        <v>76</v>
      </c>
      <c r="I21" s="171">
        <v>76.2</v>
      </c>
      <c r="J21" s="171">
        <v>76.3</v>
      </c>
      <c r="K21" s="171">
        <v>76.5</v>
      </c>
      <c r="L21" s="171">
        <v>76.599999999999994</v>
      </c>
      <c r="M21" s="171">
        <v>76.900000000000006</v>
      </c>
      <c r="N21" s="171" t="s">
        <v>5</v>
      </c>
      <c r="O21" s="9" t="s">
        <v>160</v>
      </c>
    </row>
    <row r="22" spans="1:15">
      <c r="A22" s="7" t="s">
        <v>29</v>
      </c>
      <c r="B22" s="171">
        <v>80.55</v>
      </c>
      <c r="C22" s="171">
        <v>79.849999999999994</v>
      </c>
      <c r="D22" s="171">
        <v>80.66</v>
      </c>
      <c r="E22" s="171">
        <v>79.5</v>
      </c>
      <c r="F22" s="171">
        <v>81.27</v>
      </c>
      <c r="G22" s="171">
        <v>79.099999999999994</v>
      </c>
      <c r="H22" s="171">
        <v>78.8</v>
      </c>
      <c r="I22" s="171">
        <v>78.62</v>
      </c>
      <c r="J22" s="171">
        <v>78.8</v>
      </c>
      <c r="K22" s="171">
        <v>80</v>
      </c>
      <c r="L22" s="37" t="s">
        <v>5</v>
      </c>
      <c r="M22" s="37" t="s">
        <v>5</v>
      </c>
      <c r="N22" s="37" t="s">
        <v>5</v>
      </c>
      <c r="O22" s="9" t="s">
        <v>30</v>
      </c>
    </row>
    <row r="23" spans="1:15" ht="13.5" thickBot="1">
      <c r="A23" s="167" t="s">
        <v>31</v>
      </c>
      <c r="B23" s="61" t="s">
        <v>5</v>
      </c>
      <c r="C23" s="61" t="s">
        <v>5</v>
      </c>
      <c r="D23" s="61" t="s">
        <v>5</v>
      </c>
      <c r="E23" s="61" t="s">
        <v>5</v>
      </c>
      <c r="F23" s="172">
        <v>62</v>
      </c>
      <c r="G23" s="172">
        <v>62.9</v>
      </c>
      <c r="H23" s="172">
        <v>62.9</v>
      </c>
      <c r="I23" s="172">
        <v>62.9</v>
      </c>
      <c r="J23" s="172">
        <v>62.9</v>
      </c>
      <c r="K23" s="172">
        <v>62.9</v>
      </c>
      <c r="L23" s="172">
        <v>63.9</v>
      </c>
      <c r="M23" s="172">
        <v>63.9</v>
      </c>
      <c r="N23" s="172">
        <v>63.9</v>
      </c>
      <c r="O23" s="168" t="s">
        <v>32</v>
      </c>
    </row>
  </sheetData>
  <mergeCells count="2">
    <mergeCell ref="A4:A6"/>
    <mergeCell ref="O4:O6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7"/>
  <sheetViews>
    <sheetView topLeftCell="A4" zoomScaleNormal="100" workbookViewId="0">
      <selection activeCell="K28" sqref="K28"/>
    </sheetView>
  </sheetViews>
  <sheetFormatPr defaultRowHeight="12.75"/>
  <cols>
    <col min="1" max="1" width="21.28515625" style="30" customWidth="1"/>
    <col min="2" max="14" width="8.7109375" style="30" customWidth="1"/>
    <col min="15" max="15" width="17.85546875" style="30" customWidth="1"/>
    <col min="16" max="16384" width="9.140625" style="30"/>
  </cols>
  <sheetData>
    <row r="1" spans="1:15" ht="15">
      <c r="A1" s="1" t="s">
        <v>200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>
      <c r="A2" s="3" t="s">
        <v>174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3.5" thickBot="1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thickBot="1">
      <c r="A4" s="205" t="s">
        <v>0</v>
      </c>
      <c r="B4" s="4" t="s">
        <v>35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205" t="s">
        <v>2</v>
      </c>
    </row>
    <row r="5" spans="1:15" ht="13.5" thickBot="1">
      <c r="A5" s="206"/>
      <c r="B5" s="5" t="s">
        <v>36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06"/>
    </row>
    <row r="6" spans="1:15" ht="13.5" thickBot="1">
      <c r="A6" s="206"/>
      <c r="B6" s="6">
        <v>2000</v>
      </c>
      <c r="C6" s="6">
        <v>2001</v>
      </c>
      <c r="D6" s="6">
        <v>2002</v>
      </c>
      <c r="E6" s="6">
        <v>2003</v>
      </c>
      <c r="F6" s="6">
        <v>2004</v>
      </c>
      <c r="G6" s="6">
        <v>2005</v>
      </c>
      <c r="H6" s="6">
        <v>2006</v>
      </c>
      <c r="I6" s="6">
        <v>2007</v>
      </c>
      <c r="J6" s="6">
        <v>2008</v>
      </c>
      <c r="K6" s="6">
        <v>2009</v>
      </c>
      <c r="L6" s="6">
        <v>2010</v>
      </c>
      <c r="M6" s="6">
        <v>2011</v>
      </c>
      <c r="N6" s="6">
        <v>2012</v>
      </c>
      <c r="O6" s="206"/>
    </row>
    <row r="7" spans="1:15">
      <c r="A7" s="7" t="s">
        <v>4</v>
      </c>
      <c r="B7" s="8" t="s">
        <v>5</v>
      </c>
      <c r="C7" s="8" t="s">
        <v>5</v>
      </c>
      <c r="D7" s="8" t="s">
        <v>5</v>
      </c>
      <c r="E7" s="8" t="s">
        <v>5</v>
      </c>
      <c r="F7" s="8" t="s">
        <v>5</v>
      </c>
      <c r="G7" s="37">
        <v>73.8</v>
      </c>
      <c r="H7" s="37" t="s">
        <v>5</v>
      </c>
      <c r="I7" s="37">
        <v>75.3</v>
      </c>
      <c r="J7" s="37">
        <v>74.599999999999994</v>
      </c>
      <c r="K7" s="37">
        <v>74.599999999999994</v>
      </c>
      <c r="L7" s="37">
        <v>74.599999999999994</v>
      </c>
      <c r="M7" s="37">
        <v>75.3</v>
      </c>
      <c r="N7" s="37" t="s">
        <v>5</v>
      </c>
      <c r="O7" s="9" t="s">
        <v>6</v>
      </c>
    </row>
    <row r="8" spans="1:15">
      <c r="A8" s="7" t="s">
        <v>7</v>
      </c>
      <c r="B8" s="10">
        <v>68.900000000000006</v>
      </c>
      <c r="C8" s="10">
        <v>69.3</v>
      </c>
      <c r="D8" s="10">
        <v>69.7</v>
      </c>
      <c r="E8" s="10">
        <v>70.099999999999994</v>
      </c>
      <c r="F8" s="10">
        <v>70.599999999999994</v>
      </c>
      <c r="G8" s="10">
        <v>71</v>
      </c>
      <c r="H8" s="10">
        <v>67.8</v>
      </c>
      <c r="I8" s="10">
        <v>68.3</v>
      </c>
      <c r="J8" s="10">
        <v>68.7</v>
      </c>
      <c r="K8" s="10">
        <v>69.150000000000006</v>
      </c>
      <c r="L8" s="10">
        <v>69.599999999999994</v>
      </c>
      <c r="M8" s="10">
        <v>70</v>
      </c>
      <c r="N8" s="10">
        <v>70.400000000000006</v>
      </c>
      <c r="O8" s="9" t="s">
        <v>8</v>
      </c>
    </row>
    <row r="9" spans="1:15">
      <c r="A9" s="7" t="s">
        <v>9</v>
      </c>
      <c r="B9" s="8" t="s">
        <v>5</v>
      </c>
      <c r="C9" s="8" t="s">
        <v>5</v>
      </c>
      <c r="D9" s="10" t="s">
        <v>5</v>
      </c>
      <c r="E9" s="10" t="s">
        <v>5</v>
      </c>
      <c r="F9" s="10" t="s">
        <v>5</v>
      </c>
      <c r="G9" s="10" t="s">
        <v>5</v>
      </c>
      <c r="H9" s="10" t="s">
        <v>5</v>
      </c>
      <c r="I9" s="10" t="s">
        <v>5</v>
      </c>
      <c r="J9" s="10">
        <v>60.6</v>
      </c>
      <c r="K9" s="8" t="s">
        <v>5</v>
      </c>
      <c r="L9" s="8" t="s">
        <v>5</v>
      </c>
      <c r="M9" s="8" t="s">
        <v>5</v>
      </c>
      <c r="N9" s="8" t="s">
        <v>5</v>
      </c>
      <c r="O9" s="9" t="s">
        <v>10</v>
      </c>
    </row>
    <row r="10" spans="1:15">
      <c r="A10" s="7" t="s">
        <v>11</v>
      </c>
      <c r="B10" s="8" t="s">
        <v>5</v>
      </c>
      <c r="C10" s="8" t="s">
        <v>5</v>
      </c>
      <c r="D10" s="10">
        <v>71.5</v>
      </c>
      <c r="E10" s="10" t="s">
        <v>5</v>
      </c>
      <c r="F10" s="10" t="s">
        <v>5</v>
      </c>
      <c r="G10" s="10" t="s">
        <v>5</v>
      </c>
      <c r="H10" s="10" t="s">
        <v>5</v>
      </c>
      <c r="I10" s="10">
        <v>73</v>
      </c>
      <c r="J10" s="10">
        <v>73</v>
      </c>
      <c r="K10" s="8" t="s">
        <v>5</v>
      </c>
      <c r="L10" s="8" t="s">
        <v>5</v>
      </c>
      <c r="M10" s="8" t="s">
        <v>5</v>
      </c>
      <c r="N10" s="8" t="s">
        <v>5</v>
      </c>
      <c r="O10" s="9" t="s">
        <v>12</v>
      </c>
    </row>
    <row r="11" spans="1:15">
      <c r="A11" s="7" t="s">
        <v>13</v>
      </c>
      <c r="B11" s="8" t="s">
        <v>5</v>
      </c>
      <c r="C11" s="8" t="s">
        <v>5</v>
      </c>
      <c r="D11" s="8" t="s">
        <v>5</v>
      </c>
      <c r="E11" s="8" t="s">
        <v>5</v>
      </c>
      <c r="F11" s="8" t="s">
        <v>5</v>
      </c>
      <c r="G11" s="8" t="s">
        <v>5</v>
      </c>
      <c r="H11" s="8" t="s">
        <v>5</v>
      </c>
      <c r="I11" s="8" t="s">
        <v>5</v>
      </c>
      <c r="J11" s="8" t="s">
        <v>5</v>
      </c>
      <c r="K11" s="8" t="s">
        <v>5</v>
      </c>
      <c r="L11" s="8" t="s">
        <v>5</v>
      </c>
      <c r="M11" s="8" t="s">
        <v>5</v>
      </c>
      <c r="N11" s="8" t="s">
        <v>5</v>
      </c>
      <c r="O11" s="9" t="s">
        <v>14</v>
      </c>
    </row>
    <row r="12" spans="1:15">
      <c r="A12" s="7" t="s">
        <v>15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16</v>
      </c>
    </row>
    <row r="13" spans="1:15">
      <c r="A13" s="7" t="s">
        <v>161</v>
      </c>
      <c r="B13" s="8" t="s">
        <v>5</v>
      </c>
      <c r="C13" s="8" t="s">
        <v>5</v>
      </c>
      <c r="D13" s="8" t="s">
        <v>5</v>
      </c>
      <c r="E13" s="8" t="s">
        <v>5</v>
      </c>
      <c r="F13" s="8" t="s">
        <v>5</v>
      </c>
      <c r="G13" s="8" t="s">
        <v>5</v>
      </c>
      <c r="H13" s="8" t="s">
        <v>5</v>
      </c>
      <c r="I13" s="8" t="s">
        <v>5</v>
      </c>
      <c r="J13" s="8" t="s">
        <v>5</v>
      </c>
      <c r="K13" s="8" t="s">
        <v>5</v>
      </c>
      <c r="L13" s="8" t="s">
        <v>5</v>
      </c>
      <c r="M13" s="8" t="s">
        <v>5</v>
      </c>
      <c r="N13" s="8" t="s">
        <v>5</v>
      </c>
      <c r="O13" s="9" t="s">
        <v>162</v>
      </c>
    </row>
    <row r="14" spans="1:15">
      <c r="A14" s="7" t="s">
        <v>157</v>
      </c>
      <c r="B14" s="8" t="s">
        <v>5</v>
      </c>
      <c r="C14" s="8" t="s">
        <v>5</v>
      </c>
      <c r="D14" s="8" t="s">
        <v>5</v>
      </c>
      <c r="E14" s="8" t="s">
        <v>5</v>
      </c>
      <c r="F14" s="10">
        <v>71.7</v>
      </c>
      <c r="G14" s="10">
        <v>72</v>
      </c>
      <c r="H14" s="10">
        <v>72.2</v>
      </c>
      <c r="I14" s="10">
        <v>72.400000000000006</v>
      </c>
      <c r="J14" s="10">
        <v>72.599999999999994</v>
      </c>
      <c r="K14" s="10">
        <v>72.599999999999994</v>
      </c>
      <c r="L14" s="10">
        <v>73.099999999999994</v>
      </c>
      <c r="M14" s="10">
        <v>73.3</v>
      </c>
      <c r="N14" s="10">
        <v>73.5</v>
      </c>
      <c r="O14" s="9" t="s">
        <v>158</v>
      </c>
    </row>
    <row r="15" spans="1:15">
      <c r="A15" s="7" t="s">
        <v>17</v>
      </c>
      <c r="B15" s="10">
        <v>73.400000000000006</v>
      </c>
      <c r="C15" s="10">
        <v>73.8</v>
      </c>
      <c r="D15" s="10">
        <v>73.8</v>
      </c>
      <c r="E15" s="10">
        <v>74.3</v>
      </c>
      <c r="F15" s="10">
        <v>74.3</v>
      </c>
      <c r="G15" s="10">
        <v>74.3</v>
      </c>
      <c r="H15" s="10">
        <v>74.3</v>
      </c>
      <c r="I15" s="10">
        <v>72</v>
      </c>
      <c r="J15" s="10">
        <v>71.599999999999994</v>
      </c>
      <c r="K15" s="10">
        <v>72.7</v>
      </c>
      <c r="L15" s="10">
        <v>76.099999999999994</v>
      </c>
      <c r="M15" s="10">
        <v>75.400000000000006</v>
      </c>
      <c r="N15" s="8" t="s">
        <v>5</v>
      </c>
      <c r="O15" s="9" t="s">
        <v>18</v>
      </c>
    </row>
    <row r="16" spans="1:15">
      <c r="A16" s="7" t="s">
        <v>19</v>
      </c>
      <c r="B16" s="8" t="s">
        <v>5</v>
      </c>
      <c r="C16" s="8" t="s">
        <v>5</v>
      </c>
      <c r="D16" s="8" t="s">
        <v>5</v>
      </c>
      <c r="E16" s="8" t="s">
        <v>5</v>
      </c>
      <c r="F16" s="8" t="s">
        <v>5</v>
      </c>
      <c r="G16" s="8">
        <v>72.400000000000006</v>
      </c>
      <c r="H16" s="8" t="s">
        <v>5</v>
      </c>
      <c r="I16" s="10">
        <v>71.3</v>
      </c>
      <c r="J16" s="10">
        <v>71.5</v>
      </c>
      <c r="K16" s="10">
        <v>71.8</v>
      </c>
      <c r="L16" s="10">
        <v>72.400000000000006</v>
      </c>
      <c r="M16" s="10">
        <v>72.400000000000006</v>
      </c>
      <c r="N16" s="10">
        <v>72.7</v>
      </c>
      <c r="O16" s="9" t="s">
        <v>20</v>
      </c>
    </row>
    <row r="17" spans="1:15">
      <c r="A17" s="7" t="s">
        <v>21</v>
      </c>
      <c r="B17" s="8" t="s">
        <v>5</v>
      </c>
      <c r="C17" s="8" t="s">
        <v>5</v>
      </c>
      <c r="D17" s="8" t="s">
        <v>5</v>
      </c>
      <c r="E17" s="8" t="s">
        <v>5</v>
      </c>
      <c r="F17" s="8" t="s">
        <v>5</v>
      </c>
      <c r="G17" s="8" t="s">
        <v>5</v>
      </c>
      <c r="H17" s="10">
        <v>77</v>
      </c>
      <c r="I17" s="10">
        <v>77.599999999999994</v>
      </c>
      <c r="J17" s="10">
        <v>78</v>
      </c>
      <c r="K17" s="10">
        <v>78.2</v>
      </c>
      <c r="L17" s="10">
        <v>78.2</v>
      </c>
      <c r="M17" s="10">
        <v>78.599999999999994</v>
      </c>
      <c r="N17" s="10" t="s">
        <v>5</v>
      </c>
      <c r="O17" s="9" t="s">
        <v>22</v>
      </c>
    </row>
    <row r="18" spans="1:15">
      <c r="A18" s="7" t="s">
        <v>23</v>
      </c>
      <c r="B18" s="8" t="s">
        <v>5</v>
      </c>
      <c r="C18" s="8" t="s">
        <v>5</v>
      </c>
      <c r="D18" s="8" t="s">
        <v>5</v>
      </c>
      <c r="E18" s="8" t="s">
        <v>5</v>
      </c>
      <c r="F18" s="10">
        <v>72.8</v>
      </c>
      <c r="G18" s="10">
        <v>73</v>
      </c>
      <c r="H18" s="10">
        <v>73.099999999999994</v>
      </c>
      <c r="I18" s="10">
        <v>73.3</v>
      </c>
      <c r="J18" s="10">
        <v>73.400000000000006</v>
      </c>
      <c r="K18" s="10">
        <v>73.5</v>
      </c>
      <c r="L18" s="10">
        <v>73.7</v>
      </c>
      <c r="M18" s="10">
        <v>73.8</v>
      </c>
      <c r="N18" s="10">
        <v>73.900000000000006</v>
      </c>
      <c r="O18" s="9" t="s">
        <v>24</v>
      </c>
    </row>
    <row r="19" spans="1:15">
      <c r="A19" s="7" t="s">
        <v>25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10">
        <v>57.1</v>
      </c>
      <c r="K19" s="8" t="s">
        <v>5</v>
      </c>
      <c r="L19" s="8" t="s">
        <v>5</v>
      </c>
      <c r="M19" s="8" t="s">
        <v>5</v>
      </c>
      <c r="N19" s="8" t="s">
        <v>5</v>
      </c>
      <c r="O19" s="9" t="s">
        <v>26</v>
      </c>
    </row>
    <row r="20" spans="1:15">
      <c r="A20" s="7" t="s">
        <v>27</v>
      </c>
      <c r="B20" s="8" t="s">
        <v>5</v>
      </c>
      <c r="C20" s="8" t="s">
        <v>5</v>
      </c>
      <c r="D20" s="8" t="s">
        <v>5</v>
      </c>
      <c r="E20" s="8" t="s">
        <v>5</v>
      </c>
      <c r="F20" s="10">
        <v>72.8</v>
      </c>
      <c r="G20" s="8">
        <v>73</v>
      </c>
      <c r="H20" s="8" t="s">
        <v>5</v>
      </c>
      <c r="I20" s="8" t="s">
        <v>5</v>
      </c>
      <c r="J20" s="8" t="s">
        <v>5</v>
      </c>
      <c r="K20" s="10">
        <v>73.099999999999994</v>
      </c>
      <c r="L20" s="8" t="s">
        <v>5</v>
      </c>
      <c r="M20" s="8" t="s">
        <v>5</v>
      </c>
      <c r="N20" s="8" t="s">
        <v>5</v>
      </c>
      <c r="O20" s="9" t="s">
        <v>28</v>
      </c>
    </row>
    <row r="21" spans="1:15">
      <c r="A21" s="7" t="s">
        <v>159</v>
      </c>
      <c r="B21" s="10">
        <v>72.599999999999994</v>
      </c>
      <c r="C21" s="10">
        <v>72.900000000000006</v>
      </c>
      <c r="D21" s="10">
        <v>73</v>
      </c>
      <c r="E21" s="10">
        <v>73.099999999999994</v>
      </c>
      <c r="F21" s="10">
        <v>73.400000000000006</v>
      </c>
      <c r="G21" s="10">
        <v>73.5</v>
      </c>
      <c r="H21" s="10">
        <v>73.900000000000006</v>
      </c>
      <c r="I21" s="10">
        <v>74.2</v>
      </c>
      <c r="J21" s="10">
        <v>74.3</v>
      </c>
      <c r="K21" s="10">
        <v>74.5</v>
      </c>
      <c r="L21" s="10">
        <v>74.7</v>
      </c>
      <c r="M21" s="10">
        <v>74.900000000000006</v>
      </c>
      <c r="N21" s="10" t="s">
        <v>5</v>
      </c>
      <c r="O21" s="9" t="s">
        <v>160</v>
      </c>
    </row>
    <row r="22" spans="1:15">
      <c r="A22" s="7" t="s">
        <v>29</v>
      </c>
      <c r="B22" s="10">
        <v>78.010000000000005</v>
      </c>
      <c r="C22" s="10">
        <v>77.39</v>
      </c>
      <c r="D22" s="10">
        <v>78.14</v>
      </c>
      <c r="E22" s="10">
        <v>77.88</v>
      </c>
      <c r="F22" s="10">
        <v>79.33</v>
      </c>
      <c r="G22" s="10">
        <v>77.900000000000006</v>
      </c>
      <c r="H22" s="10">
        <v>77.62</v>
      </c>
      <c r="I22" s="10">
        <v>76.88</v>
      </c>
      <c r="J22" s="10">
        <v>77.400000000000006</v>
      </c>
      <c r="K22" s="10">
        <v>77.7</v>
      </c>
      <c r="L22" s="10" t="s">
        <v>5</v>
      </c>
      <c r="M22" s="10" t="s">
        <v>5</v>
      </c>
      <c r="N22" s="10" t="s">
        <v>5</v>
      </c>
      <c r="O22" s="9" t="s">
        <v>30</v>
      </c>
    </row>
    <row r="23" spans="1:15" ht="13.5" thickBot="1">
      <c r="A23" s="167" t="s">
        <v>31</v>
      </c>
      <c r="B23" s="11" t="s">
        <v>5</v>
      </c>
      <c r="C23" s="11" t="s">
        <v>5</v>
      </c>
      <c r="D23" s="11" t="s">
        <v>5</v>
      </c>
      <c r="E23" s="11" t="s">
        <v>5</v>
      </c>
      <c r="F23" s="12">
        <v>61.1</v>
      </c>
      <c r="G23" s="12">
        <v>62</v>
      </c>
      <c r="H23" s="12">
        <v>62</v>
      </c>
      <c r="I23" s="12">
        <v>62</v>
      </c>
      <c r="J23" s="12">
        <v>62</v>
      </c>
      <c r="K23" s="12">
        <v>62</v>
      </c>
      <c r="L23" s="12">
        <v>63</v>
      </c>
      <c r="M23" s="12">
        <v>63</v>
      </c>
      <c r="N23" s="12">
        <v>63</v>
      </c>
      <c r="O23" s="168" t="s">
        <v>32</v>
      </c>
    </row>
    <row r="27" spans="1:15">
      <c r="A27" s="7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9"/>
    </row>
  </sheetData>
  <mergeCells count="2">
    <mergeCell ref="A4:A6"/>
    <mergeCell ref="O4:O6"/>
  </mergeCells>
  <printOptions horizontalCentered="1"/>
  <pageMargins left="0.7" right="0.7" top="0.75" bottom="0.75" header="0.3" footer="0.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4"/>
  <sheetViews>
    <sheetView zoomScaleNormal="100" workbookViewId="0"/>
  </sheetViews>
  <sheetFormatPr defaultRowHeight="12.75"/>
  <cols>
    <col min="1" max="1" width="23.7109375" style="30" customWidth="1"/>
    <col min="2" max="13" width="8.7109375" style="30" customWidth="1"/>
    <col min="14" max="14" width="9.7109375" style="30" customWidth="1"/>
    <col min="15" max="15" width="22.42578125" style="30" customWidth="1"/>
    <col min="16" max="16" width="2.140625" style="30" customWidth="1"/>
    <col min="17" max="17" width="16.140625" style="30" customWidth="1"/>
    <col min="18" max="18" width="17.5703125" style="30" bestFit="1" customWidth="1"/>
    <col min="19" max="19" width="8.5703125" style="30" bestFit="1" customWidth="1"/>
    <col min="20" max="20" width="14.7109375" style="30" bestFit="1" customWidth="1"/>
    <col min="21" max="16384" width="9.140625" style="30"/>
  </cols>
  <sheetData>
    <row r="1" spans="1:15" ht="15">
      <c r="A1" s="1" t="s">
        <v>201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3" t="s">
        <v>175</v>
      </c>
      <c r="B2" s="1"/>
      <c r="C2" s="1"/>
      <c r="D2" s="1"/>
      <c r="E2" s="15"/>
      <c r="F2" s="15"/>
      <c r="G2" s="15"/>
      <c r="H2" s="2"/>
      <c r="I2" s="2"/>
      <c r="J2" s="2"/>
      <c r="K2" s="2"/>
      <c r="L2" s="2"/>
      <c r="M2" s="2"/>
      <c r="N2" s="2"/>
      <c r="O2" s="16"/>
    </row>
    <row r="3" spans="1:15" ht="15">
      <c r="A3" s="1"/>
      <c r="B3" s="1"/>
      <c r="C3" s="1"/>
      <c r="D3" s="1"/>
      <c r="E3" s="15"/>
      <c r="F3" s="15"/>
      <c r="G3" s="15"/>
      <c r="H3" s="2"/>
      <c r="I3" s="2"/>
      <c r="J3" s="2"/>
      <c r="K3" s="2"/>
      <c r="L3" s="2"/>
      <c r="M3" s="2"/>
      <c r="N3" s="2"/>
      <c r="O3" s="16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8" t="s">
        <v>2</v>
      </c>
    </row>
    <row r="5" spans="1:15">
      <c r="A5" s="141" t="s">
        <v>4</v>
      </c>
      <c r="B5" s="19">
        <v>13947</v>
      </c>
      <c r="C5" s="19">
        <v>13468</v>
      </c>
      <c r="D5" s="19">
        <v>13576</v>
      </c>
      <c r="E5" s="19">
        <v>14560</v>
      </c>
      <c r="F5" s="19">
        <v>14968</v>
      </c>
      <c r="G5" s="19">
        <v>15198</v>
      </c>
      <c r="H5" s="19">
        <v>15053</v>
      </c>
      <c r="I5" s="19">
        <v>16062</v>
      </c>
      <c r="J5" s="19">
        <v>17022</v>
      </c>
      <c r="K5" s="19">
        <v>17841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43">
        <v>1751854</v>
      </c>
      <c r="C6" s="143">
        <v>1741308</v>
      </c>
      <c r="D6" s="143">
        <v>1766589</v>
      </c>
      <c r="E6" s="143">
        <v>1777418</v>
      </c>
      <c r="F6" s="143">
        <v>1779500</v>
      </c>
      <c r="G6" s="143">
        <v>1800972</v>
      </c>
      <c r="H6" s="143">
        <v>1853746</v>
      </c>
      <c r="I6" s="143">
        <v>1949569</v>
      </c>
      <c r="J6" s="143">
        <v>2050704</v>
      </c>
      <c r="K6" s="143">
        <v>2217409</v>
      </c>
      <c r="L6" s="143">
        <v>2261409</v>
      </c>
      <c r="M6" s="143">
        <v>2442094</v>
      </c>
      <c r="N6" s="143" t="s">
        <v>153</v>
      </c>
      <c r="O6" s="20" t="s">
        <v>8</v>
      </c>
    </row>
    <row r="7" spans="1:15">
      <c r="A7" s="163" t="s">
        <v>9</v>
      </c>
      <c r="B7" s="19">
        <v>471886</v>
      </c>
      <c r="C7" s="19">
        <v>716861</v>
      </c>
      <c r="D7" s="19">
        <v>746771</v>
      </c>
      <c r="E7" s="19">
        <v>691269</v>
      </c>
      <c r="F7" s="19">
        <v>840257</v>
      </c>
      <c r="G7" s="19">
        <v>896340</v>
      </c>
      <c r="H7" s="19">
        <v>902934</v>
      </c>
      <c r="I7" s="19">
        <v>869967</v>
      </c>
      <c r="J7" s="19">
        <v>978221</v>
      </c>
      <c r="K7" s="143">
        <v>1063415</v>
      </c>
      <c r="L7" s="143">
        <v>1069714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19">
        <v>126016</v>
      </c>
      <c r="C8" s="19">
        <v>142956</v>
      </c>
      <c r="D8" s="19">
        <v>146077</v>
      </c>
      <c r="E8" s="19">
        <v>148294</v>
      </c>
      <c r="F8" s="19">
        <v>150248</v>
      </c>
      <c r="G8" s="19">
        <v>152276</v>
      </c>
      <c r="H8" s="19">
        <v>162972</v>
      </c>
      <c r="I8" s="19">
        <v>185011</v>
      </c>
      <c r="J8" s="19">
        <v>181328</v>
      </c>
      <c r="K8" s="19">
        <v>179872</v>
      </c>
      <c r="L8" s="19">
        <v>183948</v>
      </c>
      <c r="M8" s="19">
        <v>178435</v>
      </c>
      <c r="N8" s="19">
        <v>177695</v>
      </c>
      <c r="O8" s="20" t="s">
        <v>12</v>
      </c>
    </row>
    <row r="9" spans="1:15">
      <c r="A9" s="163" t="s">
        <v>13</v>
      </c>
      <c r="B9" s="19">
        <v>41843</v>
      </c>
      <c r="C9" s="19">
        <v>41342</v>
      </c>
      <c r="D9" s="19">
        <v>43490</v>
      </c>
      <c r="E9" s="19">
        <v>43982</v>
      </c>
      <c r="F9" s="19">
        <v>47274</v>
      </c>
      <c r="G9" s="19">
        <v>50941</v>
      </c>
      <c r="H9" s="19">
        <v>52759</v>
      </c>
      <c r="I9" s="19">
        <v>53587</v>
      </c>
      <c r="J9" s="19">
        <v>54571</v>
      </c>
      <c r="K9" s="19">
        <v>56503</v>
      </c>
      <c r="L9" s="19">
        <v>57533</v>
      </c>
      <c r="M9" s="19">
        <v>58198</v>
      </c>
      <c r="N9" s="19" t="s">
        <v>5</v>
      </c>
      <c r="O9" s="20" t="s">
        <v>14</v>
      </c>
    </row>
    <row r="10" spans="1:15">
      <c r="A10" s="163" t="s">
        <v>15</v>
      </c>
      <c r="B10" s="19">
        <v>87795</v>
      </c>
      <c r="C10" s="19">
        <v>83693</v>
      </c>
      <c r="D10" s="19">
        <v>76405</v>
      </c>
      <c r="E10" s="19">
        <v>71702</v>
      </c>
      <c r="F10" s="19">
        <v>73900</v>
      </c>
      <c r="G10" s="19">
        <v>73973</v>
      </c>
      <c r="H10" s="19">
        <v>72790</v>
      </c>
      <c r="I10" s="19">
        <v>80896</v>
      </c>
      <c r="J10" s="19">
        <v>84823</v>
      </c>
      <c r="K10" s="19">
        <v>90388</v>
      </c>
      <c r="L10" s="19">
        <v>95218</v>
      </c>
      <c r="M10" s="19">
        <v>98569</v>
      </c>
      <c r="N10" s="19">
        <v>94842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19">
        <v>119633</v>
      </c>
      <c r="G11" s="19">
        <v>120999</v>
      </c>
      <c r="H11" s="19">
        <v>124541</v>
      </c>
      <c r="I11" s="19">
        <v>128337</v>
      </c>
      <c r="J11" s="19">
        <v>132826</v>
      </c>
      <c r="K11" s="19" t="s">
        <v>5</v>
      </c>
      <c r="L11" s="19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>
        <v>39994</v>
      </c>
      <c r="C13" s="19">
        <v>39297</v>
      </c>
      <c r="D13" s="19">
        <v>40222</v>
      </c>
      <c r="E13" s="19">
        <v>40062</v>
      </c>
      <c r="F13" s="19">
        <v>40584</v>
      </c>
      <c r="G13" s="19">
        <v>42065</v>
      </c>
      <c r="H13" s="19">
        <v>49494</v>
      </c>
      <c r="I13" s="19">
        <v>52500</v>
      </c>
      <c r="J13" s="19">
        <v>58250</v>
      </c>
      <c r="K13" s="19">
        <v>64631</v>
      </c>
      <c r="L13" s="19">
        <v>64730</v>
      </c>
      <c r="M13" s="19">
        <v>67922</v>
      </c>
      <c r="N13" s="19" t="s">
        <v>5</v>
      </c>
      <c r="O13" s="20" t="s">
        <v>18</v>
      </c>
    </row>
    <row r="14" spans="1:15">
      <c r="A14" s="163" t="s">
        <v>141</v>
      </c>
      <c r="B14" s="19">
        <v>105821</v>
      </c>
      <c r="C14" s="19">
        <v>105155</v>
      </c>
      <c r="D14" s="19">
        <v>108699</v>
      </c>
      <c r="E14" s="19">
        <v>109459</v>
      </c>
      <c r="F14" s="19">
        <v>115575</v>
      </c>
      <c r="G14" s="19">
        <v>115210</v>
      </c>
      <c r="H14" s="19">
        <v>114959</v>
      </c>
      <c r="I14" s="144">
        <v>119345</v>
      </c>
      <c r="J14" s="19">
        <v>70515</v>
      </c>
      <c r="K14" s="19">
        <v>68579</v>
      </c>
      <c r="L14" s="19">
        <v>69809</v>
      </c>
      <c r="M14" s="19">
        <v>64519</v>
      </c>
      <c r="N14" s="19" t="s">
        <v>5</v>
      </c>
      <c r="O14" s="20" t="s">
        <v>142</v>
      </c>
    </row>
    <row r="15" spans="1:15">
      <c r="A15" s="163" t="s">
        <v>21</v>
      </c>
      <c r="B15" s="19">
        <v>11250</v>
      </c>
      <c r="C15" s="19">
        <v>12118</v>
      </c>
      <c r="D15" s="19">
        <v>12200</v>
      </c>
      <c r="E15" s="19">
        <v>12856</v>
      </c>
      <c r="F15" s="19">
        <v>13190</v>
      </c>
      <c r="G15" s="19">
        <v>13401</v>
      </c>
      <c r="H15" s="19">
        <v>14120</v>
      </c>
      <c r="I15" s="19">
        <v>15681</v>
      </c>
      <c r="J15" s="19">
        <v>17210</v>
      </c>
      <c r="K15" s="19">
        <v>18351</v>
      </c>
      <c r="L15" s="19">
        <v>19504</v>
      </c>
      <c r="M15" s="19">
        <v>20623</v>
      </c>
      <c r="N15" s="19" t="s">
        <v>5</v>
      </c>
      <c r="O15" s="20" t="s">
        <v>22</v>
      </c>
    </row>
    <row r="16" spans="1:15">
      <c r="A16" s="21" t="s">
        <v>23</v>
      </c>
      <c r="B16" s="19">
        <v>541913</v>
      </c>
      <c r="C16" s="19">
        <v>549813</v>
      </c>
      <c r="D16" s="19">
        <v>557828</v>
      </c>
      <c r="E16" s="19">
        <v>565961</v>
      </c>
      <c r="F16" s="19">
        <v>574211</v>
      </c>
      <c r="G16" s="19">
        <v>582582</v>
      </c>
      <c r="H16" s="19">
        <v>589223</v>
      </c>
      <c r="I16" s="19">
        <v>595099</v>
      </c>
      <c r="J16" s="19">
        <v>598126</v>
      </c>
      <c r="K16" s="19">
        <v>601949</v>
      </c>
      <c r="L16" s="19">
        <v>604414</v>
      </c>
      <c r="M16" s="19">
        <v>606505</v>
      </c>
      <c r="N16" s="19">
        <v>607728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>
        <f>144502+137239</f>
        <v>281741</v>
      </c>
      <c r="J17" s="19">
        <f>237773+186632</f>
        <v>424405</v>
      </c>
      <c r="K17" s="19">
        <f>221053+204983</f>
        <v>426036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19">
        <v>432450</v>
      </c>
      <c r="C18" s="19">
        <v>442040</v>
      </c>
      <c r="D18" s="19">
        <v>471970</v>
      </c>
      <c r="E18" s="19">
        <v>492639</v>
      </c>
      <c r="F18" s="19">
        <v>491476</v>
      </c>
      <c r="G18" s="19">
        <v>521240</v>
      </c>
      <c r="H18" s="19">
        <v>544756</v>
      </c>
      <c r="I18" s="19">
        <v>602280</v>
      </c>
      <c r="J18" s="19">
        <v>682926</v>
      </c>
      <c r="K18" s="19">
        <v>670793</v>
      </c>
      <c r="L18" s="19">
        <v>705921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19">
        <v>163100</v>
      </c>
      <c r="C19" s="19">
        <v>163800</v>
      </c>
      <c r="D19" s="19">
        <v>163000</v>
      </c>
      <c r="E19" s="19">
        <v>168000</v>
      </c>
      <c r="F19" s="19">
        <v>166500</v>
      </c>
      <c r="G19" s="19">
        <v>170900</v>
      </c>
      <c r="H19" s="19">
        <v>173300</v>
      </c>
      <c r="I19" s="19" t="s">
        <v>5</v>
      </c>
      <c r="J19" s="19">
        <v>182990</v>
      </c>
      <c r="K19" s="19">
        <v>184282</v>
      </c>
      <c r="L19" s="19">
        <v>196039</v>
      </c>
      <c r="M19" s="19">
        <v>201120</v>
      </c>
      <c r="N19" s="19" t="s">
        <v>5</v>
      </c>
      <c r="O19" s="9" t="s">
        <v>160</v>
      </c>
    </row>
    <row r="20" spans="1:15">
      <c r="A20" s="21" t="s">
        <v>29</v>
      </c>
      <c r="B20" s="19">
        <v>53686</v>
      </c>
      <c r="C20" s="19">
        <v>56136</v>
      </c>
      <c r="D20" s="19">
        <v>58070</v>
      </c>
      <c r="E20" s="19">
        <v>61165</v>
      </c>
      <c r="F20" s="19">
        <v>63113</v>
      </c>
      <c r="G20" s="19">
        <v>64623</v>
      </c>
      <c r="H20" s="19">
        <v>62969</v>
      </c>
      <c r="I20" s="19">
        <v>67689</v>
      </c>
      <c r="J20" s="19">
        <v>68771</v>
      </c>
      <c r="K20" s="19">
        <v>76366</v>
      </c>
      <c r="L20" s="19">
        <v>79625</v>
      </c>
      <c r="M20" s="19">
        <v>83950</v>
      </c>
      <c r="N20" s="19" t="s">
        <v>5</v>
      </c>
      <c r="O20" s="20" t="s">
        <v>30</v>
      </c>
    </row>
    <row r="21" spans="1:15">
      <c r="A21" s="22" t="s">
        <v>31</v>
      </c>
      <c r="B21" s="23">
        <v>252895</v>
      </c>
      <c r="C21" s="23">
        <v>260106</v>
      </c>
      <c r="D21" s="23">
        <v>189341</v>
      </c>
      <c r="E21" s="23">
        <v>130112</v>
      </c>
      <c r="F21" s="23">
        <v>153945</v>
      </c>
      <c r="G21" s="23">
        <v>152792</v>
      </c>
      <c r="H21" s="23">
        <v>275716</v>
      </c>
      <c r="I21" s="23">
        <v>256288</v>
      </c>
      <c r="J21" s="23">
        <v>309373</v>
      </c>
      <c r="K21" s="23">
        <v>271269</v>
      </c>
      <c r="L21" s="23">
        <v>318936</v>
      </c>
      <c r="M21" s="23">
        <v>239980</v>
      </c>
      <c r="N21" s="23" t="s">
        <v>5</v>
      </c>
      <c r="O21" s="24" t="s">
        <v>32</v>
      </c>
    </row>
    <row r="22" spans="1:15">
      <c r="A22" s="25" t="s">
        <v>71</v>
      </c>
      <c r="B22" s="26">
        <f t="shared" ref="B22:I22" si="0">SUM(B5:B21)</f>
        <v>4094450</v>
      </c>
      <c r="C22" s="26">
        <f t="shared" si="0"/>
        <v>4368093</v>
      </c>
      <c r="D22" s="26">
        <f t="shared" si="0"/>
        <v>4394238</v>
      </c>
      <c r="E22" s="26">
        <f t="shared" si="0"/>
        <v>4327479</v>
      </c>
      <c r="F22" s="26">
        <f t="shared" si="0"/>
        <v>4644374</v>
      </c>
      <c r="G22" s="26">
        <f t="shared" si="0"/>
        <v>4773512</v>
      </c>
      <c r="H22" s="26">
        <f t="shared" si="0"/>
        <v>5009332</v>
      </c>
      <c r="I22" s="26">
        <f t="shared" si="0"/>
        <v>5274052</v>
      </c>
      <c r="J22" s="26">
        <f>SUM(J5:J21)</f>
        <v>5912061</v>
      </c>
      <c r="K22" s="26">
        <f>SUM(K5:K21)</f>
        <v>6007684</v>
      </c>
      <c r="L22" s="26">
        <f t="shared" ref="L22:N22" si="1">SUM(L5:L21)</f>
        <v>5726800</v>
      </c>
      <c r="M22" s="26">
        <f t="shared" si="1"/>
        <v>4061915</v>
      </c>
      <c r="N22" s="34">
        <f t="shared" si="1"/>
        <v>880265</v>
      </c>
      <c r="O22" s="27" t="s">
        <v>39</v>
      </c>
    </row>
    <row r="23" spans="1:15">
      <c r="A23" s="28" t="s">
        <v>143</v>
      </c>
      <c r="O23" s="31" t="s">
        <v>140</v>
      </c>
    </row>
    <row r="24" spans="1:15">
      <c r="A24" s="28" t="s">
        <v>164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O24" s="31" t="s">
        <v>165</v>
      </c>
    </row>
  </sheetData>
  <conditionalFormatting sqref="B5:N21">
    <cfRule type="cellIs" dxfId="69" priority="1" stopIfTrue="1" operator="equal">
      <formula>0</formula>
    </cfRule>
  </conditionalFormatting>
  <printOptions horizontalCentered="1"/>
  <pageMargins left="0.54" right="0.56000000000000005" top="0.75" bottom="0.75" header="0.3" footer="0.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4"/>
  <sheetViews>
    <sheetView zoomScaleNormal="100" workbookViewId="0"/>
  </sheetViews>
  <sheetFormatPr defaultRowHeight="12.75"/>
  <cols>
    <col min="1" max="1" width="23.5703125" style="30" customWidth="1"/>
    <col min="2" max="14" width="8.7109375" style="30" customWidth="1"/>
    <col min="15" max="15" width="18.5703125" style="30" customWidth="1"/>
    <col min="16" max="16" width="9.140625" style="30"/>
    <col min="17" max="17" width="15.42578125" style="30" customWidth="1"/>
    <col min="18" max="18" width="17.5703125" style="30" bestFit="1" customWidth="1"/>
    <col min="19" max="19" width="8.5703125" style="30" bestFit="1" customWidth="1"/>
    <col min="20" max="20" width="14.7109375" style="30" bestFit="1" customWidth="1"/>
    <col min="21" max="16384" width="9.140625" style="30"/>
  </cols>
  <sheetData>
    <row r="1" spans="1:15" ht="15">
      <c r="A1" s="1" t="s">
        <v>202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3" t="s">
        <v>176</v>
      </c>
      <c r="B2" s="1"/>
      <c r="C2" s="1"/>
      <c r="D2" s="1"/>
      <c r="E2" s="15"/>
      <c r="F2" s="15"/>
      <c r="G2" s="15"/>
      <c r="H2" s="2"/>
      <c r="I2" s="2"/>
      <c r="J2" s="2"/>
      <c r="K2" s="2"/>
      <c r="L2" s="2"/>
      <c r="M2" s="2"/>
      <c r="N2" s="2"/>
      <c r="O2" s="16"/>
    </row>
    <row r="3" spans="1:15" ht="15">
      <c r="A3" s="1"/>
      <c r="B3" s="1"/>
      <c r="C3" s="1"/>
      <c r="D3" s="1"/>
      <c r="E3" s="15"/>
      <c r="F3" s="15"/>
      <c r="G3" s="15"/>
      <c r="H3" s="2"/>
      <c r="I3" s="2"/>
      <c r="J3" s="2"/>
      <c r="K3" s="2"/>
      <c r="L3" s="2"/>
      <c r="M3" s="2"/>
      <c r="N3" s="2"/>
      <c r="O3" s="16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8" t="s">
        <v>2</v>
      </c>
    </row>
    <row r="5" spans="1:15">
      <c r="A5" s="141" t="s">
        <v>4</v>
      </c>
      <c r="B5" s="145">
        <v>6841</v>
      </c>
      <c r="C5" s="145">
        <v>6538</v>
      </c>
      <c r="D5" s="145">
        <v>6623</v>
      </c>
      <c r="E5" s="145">
        <v>7256</v>
      </c>
      <c r="F5" s="145">
        <v>7616</v>
      </c>
      <c r="G5" s="145">
        <v>7431</v>
      </c>
      <c r="H5" s="145">
        <v>7406</v>
      </c>
      <c r="I5" s="145">
        <v>7877</v>
      </c>
      <c r="J5" s="145">
        <v>8345</v>
      </c>
      <c r="K5" s="19">
        <v>8751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46">
        <v>847098</v>
      </c>
      <c r="C6" s="146">
        <v>846358</v>
      </c>
      <c r="D6" s="146">
        <v>861036</v>
      </c>
      <c r="E6" s="146">
        <v>877320</v>
      </c>
      <c r="F6" s="146">
        <v>877341</v>
      </c>
      <c r="G6" s="146">
        <v>881835</v>
      </c>
      <c r="H6" s="146">
        <v>902661</v>
      </c>
      <c r="I6" s="146">
        <v>951160</v>
      </c>
      <c r="J6" s="146">
        <v>995658</v>
      </c>
      <c r="K6" s="143">
        <v>1069817</v>
      </c>
      <c r="L6" s="143">
        <v>1101881</v>
      </c>
      <c r="M6" s="143">
        <v>1189775</v>
      </c>
      <c r="N6" s="143" t="s">
        <v>154</v>
      </c>
      <c r="O6" s="20" t="s">
        <v>8</v>
      </c>
    </row>
    <row r="7" spans="1:15">
      <c r="A7" s="163" t="s">
        <v>9</v>
      </c>
      <c r="B7" s="32">
        <v>216348</v>
      </c>
      <c r="C7" s="32">
        <v>351319</v>
      </c>
      <c r="D7" s="32">
        <v>365360</v>
      </c>
      <c r="E7" s="32">
        <v>336049</v>
      </c>
      <c r="F7" s="32">
        <v>410903</v>
      </c>
      <c r="G7" s="32">
        <v>436175</v>
      </c>
      <c r="H7" s="19">
        <v>442996</v>
      </c>
      <c r="I7" s="19">
        <v>426411</v>
      </c>
      <c r="J7" s="19">
        <v>478059</v>
      </c>
      <c r="K7" s="19">
        <v>519840</v>
      </c>
      <c r="L7" s="19">
        <v>523939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32">
        <v>61371</v>
      </c>
      <c r="C8" s="32">
        <v>69756</v>
      </c>
      <c r="D8" s="32">
        <v>70931</v>
      </c>
      <c r="E8" s="32">
        <v>72741</v>
      </c>
      <c r="F8" s="32">
        <v>73770</v>
      </c>
      <c r="G8" s="32">
        <v>74892</v>
      </c>
      <c r="H8" s="32">
        <v>79873</v>
      </c>
      <c r="I8" s="32">
        <v>90678</v>
      </c>
      <c r="J8" s="32">
        <v>88792</v>
      </c>
      <c r="K8" s="32">
        <v>88084</v>
      </c>
      <c r="L8" s="32">
        <v>89807</v>
      </c>
      <c r="M8" s="32">
        <v>86780</v>
      </c>
      <c r="N8" s="32">
        <v>86571</v>
      </c>
      <c r="O8" s="20" t="s">
        <v>12</v>
      </c>
    </row>
    <row r="9" spans="1:15">
      <c r="A9" s="163" t="s">
        <v>13</v>
      </c>
      <c r="B9" s="32">
        <v>20511</v>
      </c>
      <c r="C9" s="32">
        <v>20316</v>
      </c>
      <c r="D9" s="32">
        <v>21356</v>
      </c>
      <c r="E9" s="32">
        <v>21569</v>
      </c>
      <c r="F9" s="32">
        <v>23039</v>
      </c>
      <c r="G9" s="32">
        <v>25019</v>
      </c>
      <c r="H9" s="32">
        <v>25836</v>
      </c>
      <c r="I9" s="32">
        <v>26129</v>
      </c>
      <c r="J9" s="32">
        <v>26658</v>
      </c>
      <c r="K9" s="19">
        <v>27827</v>
      </c>
      <c r="L9" s="19">
        <v>28147</v>
      </c>
      <c r="M9" s="19">
        <v>28542</v>
      </c>
      <c r="N9" s="19" t="s">
        <v>5</v>
      </c>
      <c r="O9" s="20" t="s">
        <v>14</v>
      </c>
    </row>
    <row r="10" spans="1:15">
      <c r="A10" s="163" t="s">
        <v>15</v>
      </c>
      <c r="B10" s="32">
        <v>43026</v>
      </c>
      <c r="C10" s="32">
        <v>41003</v>
      </c>
      <c r="D10" s="32">
        <v>37540</v>
      </c>
      <c r="E10" s="32">
        <v>35169</v>
      </c>
      <c r="F10" s="32">
        <v>36203</v>
      </c>
      <c r="G10" s="32">
        <v>36475</v>
      </c>
      <c r="H10" s="32">
        <v>35798</v>
      </c>
      <c r="I10" s="32">
        <v>39905</v>
      </c>
      <c r="J10" s="32">
        <v>42024</v>
      </c>
      <c r="K10" s="32">
        <v>44288</v>
      </c>
      <c r="L10" s="32">
        <v>46854</v>
      </c>
      <c r="M10" s="32">
        <v>47889</v>
      </c>
      <c r="N10" s="32">
        <v>46572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32">
        <v>57894</v>
      </c>
      <c r="G11" s="32">
        <v>58927</v>
      </c>
      <c r="H11" s="32">
        <v>58639</v>
      </c>
      <c r="I11" s="32">
        <v>62363</v>
      </c>
      <c r="J11" s="32">
        <v>64808</v>
      </c>
      <c r="K11" s="32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32">
        <v>24481</v>
      </c>
      <c r="I13" s="32">
        <v>25941</v>
      </c>
      <c r="J13" s="32">
        <v>28313</v>
      </c>
      <c r="K13" s="32">
        <v>31720</v>
      </c>
      <c r="L13" s="32">
        <v>31825</v>
      </c>
      <c r="M13" s="32">
        <v>33364</v>
      </c>
      <c r="N13" s="32" t="s">
        <v>5</v>
      </c>
      <c r="O13" s="20" t="s">
        <v>18</v>
      </c>
    </row>
    <row r="14" spans="1:15">
      <c r="A14" s="163" t="s">
        <v>141</v>
      </c>
      <c r="B14" s="32">
        <v>51403</v>
      </c>
      <c r="C14" s="32">
        <v>51251</v>
      </c>
      <c r="D14" s="32">
        <v>53047</v>
      </c>
      <c r="E14" s="32">
        <v>53452</v>
      </c>
      <c r="F14" s="32">
        <v>56144</v>
      </c>
      <c r="G14" s="32">
        <v>56529</v>
      </c>
      <c r="H14" s="32">
        <v>56214</v>
      </c>
      <c r="I14" s="147">
        <v>58128</v>
      </c>
      <c r="J14" s="32">
        <v>34485</v>
      </c>
      <c r="K14" s="32">
        <v>33611</v>
      </c>
      <c r="L14" s="32">
        <v>33838</v>
      </c>
      <c r="M14" s="32">
        <v>31434</v>
      </c>
      <c r="N14" s="32" t="s">
        <v>37</v>
      </c>
      <c r="O14" s="20" t="s">
        <v>142</v>
      </c>
    </row>
    <row r="15" spans="1:15">
      <c r="A15" s="163" t="s">
        <v>21</v>
      </c>
      <c r="B15" s="32">
        <v>5512</v>
      </c>
      <c r="C15" s="32">
        <v>5932</v>
      </c>
      <c r="D15" s="32">
        <v>5939</v>
      </c>
      <c r="E15" s="32">
        <v>6292</v>
      </c>
      <c r="F15" s="32">
        <v>6388</v>
      </c>
      <c r="G15" s="32">
        <v>6562</v>
      </c>
      <c r="H15" s="32">
        <v>6924</v>
      </c>
      <c r="I15" s="32">
        <v>7625</v>
      </c>
      <c r="J15" s="32">
        <v>8507</v>
      </c>
      <c r="K15" s="32">
        <v>8950</v>
      </c>
      <c r="L15" s="32">
        <v>9578</v>
      </c>
      <c r="M15" s="32">
        <v>10136</v>
      </c>
      <c r="N15" s="32" t="s">
        <v>5</v>
      </c>
      <c r="O15" s="20" t="s">
        <v>22</v>
      </c>
    </row>
    <row r="16" spans="1:15">
      <c r="A16" s="21" t="s">
        <v>23</v>
      </c>
      <c r="B16" s="32">
        <v>264349</v>
      </c>
      <c r="C16" s="32">
        <v>268203</v>
      </c>
      <c r="D16" s="32">
        <v>272112</v>
      </c>
      <c r="E16" s="32">
        <v>276079</v>
      </c>
      <c r="F16" s="32">
        <v>280103</v>
      </c>
      <c r="G16" s="32">
        <v>284186</v>
      </c>
      <c r="H16" s="32">
        <v>287426</v>
      </c>
      <c r="I16" s="32">
        <v>290292</v>
      </c>
      <c r="J16" s="32">
        <v>291769</v>
      </c>
      <c r="K16" s="32">
        <v>293634</v>
      </c>
      <c r="L16" s="32">
        <v>294836</v>
      </c>
      <c r="M16" s="32">
        <v>295856</v>
      </c>
      <c r="N16" s="32">
        <v>296453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>
        <v>137239</v>
      </c>
      <c r="J17" s="19">
        <v>186632</v>
      </c>
      <c r="K17" s="19">
        <v>204983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32">
        <v>210202</v>
      </c>
      <c r="C18" s="32">
        <v>214260</v>
      </c>
      <c r="D18" s="32">
        <v>242211</v>
      </c>
      <c r="E18" s="32">
        <v>236171</v>
      </c>
      <c r="F18" s="32">
        <v>241680</v>
      </c>
      <c r="G18" s="32">
        <v>254251</v>
      </c>
      <c r="H18" s="32">
        <v>267999</v>
      </c>
      <c r="I18" s="32">
        <v>294088</v>
      </c>
      <c r="J18" s="19">
        <v>334954</v>
      </c>
      <c r="K18" s="19">
        <v>327529</v>
      </c>
      <c r="L18" s="19">
        <v>346063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32" t="s">
        <v>5</v>
      </c>
      <c r="C19" s="32" t="s">
        <v>5</v>
      </c>
      <c r="D19" s="32" t="s">
        <v>5</v>
      </c>
      <c r="E19" s="32" t="s">
        <v>5</v>
      </c>
      <c r="F19" s="32" t="s">
        <v>5</v>
      </c>
      <c r="G19" s="32" t="s">
        <v>5</v>
      </c>
      <c r="H19" s="32" t="s">
        <v>5</v>
      </c>
      <c r="I19" s="32" t="s">
        <v>5</v>
      </c>
      <c r="J19" s="32">
        <v>95513</v>
      </c>
      <c r="K19" s="32">
        <v>95907</v>
      </c>
      <c r="L19" s="32">
        <v>101901</v>
      </c>
      <c r="M19" s="32">
        <v>104345</v>
      </c>
      <c r="N19" s="32" t="s">
        <v>5</v>
      </c>
      <c r="O19" s="9" t="s">
        <v>160</v>
      </c>
    </row>
    <row r="20" spans="1:15">
      <c r="A20" s="21" t="s">
        <v>29</v>
      </c>
      <c r="B20" s="32">
        <v>26046</v>
      </c>
      <c r="C20" s="32">
        <v>27518</v>
      </c>
      <c r="D20" s="32">
        <v>28562</v>
      </c>
      <c r="E20" s="32">
        <v>29924</v>
      </c>
      <c r="F20" s="32">
        <v>30934</v>
      </c>
      <c r="G20" s="32">
        <v>31478</v>
      </c>
      <c r="H20" s="32">
        <v>30919</v>
      </c>
      <c r="I20" s="32">
        <v>33219</v>
      </c>
      <c r="J20" s="32">
        <v>33515</v>
      </c>
      <c r="K20" s="32">
        <v>37211</v>
      </c>
      <c r="L20" s="32">
        <v>38973</v>
      </c>
      <c r="M20" s="32">
        <v>41207</v>
      </c>
      <c r="N20" s="32" t="s">
        <v>5</v>
      </c>
      <c r="O20" s="20" t="s">
        <v>30</v>
      </c>
    </row>
    <row r="21" spans="1:15">
      <c r="A21" s="22" t="s">
        <v>31</v>
      </c>
      <c r="B21" s="33">
        <v>88627</v>
      </c>
      <c r="C21" s="33">
        <v>95905</v>
      </c>
      <c r="D21" s="33">
        <v>78635</v>
      </c>
      <c r="E21" s="33">
        <v>57786</v>
      </c>
      <c r="F21" s="33">
        <v>66474</v>
      </c>
      <c r="G21" s="33">
        <v>65190</v>
      </c>
      <c r="H21" s="33">
        <v>119224</v>
      </c>
      <c r="I21" s="23">
        <v>111742</v>
      </c>
      <c r="J21" s="23">
        <v>137345</v>
      </c>
      <c r="K21" s="23">
        <v>120462</v>
      </c>
      <c r="L21" s="23">
        <v>139939</v>
      </c>
      <c r="M21" s="23">
        <v>107170</v>
      </c>
      <c r="N21" s="23" t="s">
        <v>5</v>
      </c>
      <c r="O21" s="24" t="s">
        <v>32</v>
      </c>
    </row>
    <row r="22" spans="1:15">
      <c r="A22" s="25" t="s">
        <v>71</v>
      </c>
      <c r="B22" s="26">
        <f>SUM(B5:B21)</f>
        <v>1841334</v>
      </c>
      <c r="C22" s="26">
        <f t="shared" ref="C22:N22" si="0">SUM(C5:C21)</f>
        <v>1998359</v>
      </c>
      <c r="D22" s="26">
        <f t="shared" si="0"/>
        <v>2043352</v>
      </c>
      <c r="E22" s="26">
        <f t="shared" si="0"/>
        <v>2009808</v>
      </c>
      <c r="F22" s="26">
        <f t="shared" si="0"/>
        <v>2168489</v>
      </c>
      <c r="G22" s="26">
        <f t="shared" si="0"/>
        <v>2218950</v>
      </c>
      <c r="H22" s="26">
        <f t="shared" si="0"/>
        <v>2346396</v>
      </c>
      <c r="I22" s="26">
        <f t="shared" si="0"/>
        <v>2562797</v>
      </c>
      <c r="J22" s="26">
        <f t="shared" si="0"/>
        <v>2855377</v>
      </c>
      <c r="K22" s="26">
        <f t="shared" si="0"/>
        <v>2912614</v>
      </c>
      <c r="L22" s="26">
        <f t="shared" si="0"/>
        <v>2787581</v>
      </c>
      <c r="M22" s="26">
        <f t="shared" si="0"/>
        <v>1976498</v>
      </c>
      <c r="N22" s="34">
        <f t="shared" si="0"/>
        <v>429596</v>
      </c>
      <c r="O22" s="27" t="s">
        <v>39</v>
      </c>
    </row>
    <row r="23" spans="1:15">
      <c r="A23" s="28" t="s">
        <v>143</v>
      </c>
      <c r="O23" s="31" t="s">
        <v>140</v>
      </c>
    </row>
    <row r="24" spans="1:15">
      <c r="A24" s="28" t="s">
        <v>164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O24" s="31" t="s">
        <v>165</v>
      </c>
    </row>
  </sheetData>
  <conditionalFormatting sqref="B5:N21">
    <cfRule type="cellIs" dxfId="68" priority="4" stopIfTrue="1" operator="equal">
      <formula>0</formula>
    </cfRule>
  </conditionalFormatting>
  <conditionalFormatting sqref="B12:N12">
    <cfRule type="cellIs" dxfId="67" priority="3" stopIfTrue="1" operator="equal">
      <formula>0</formula>
    </cfRule>
  </conditionalFormatting>
  <conditionalFormatting sqref="B11:N11">
    <cfRule type="cellIs" dxfId="66" priority="2" stopIfTrue="1" operator="equal">
      <formula>0</formula>
    </cfRule>
  </conditionalFormatting>
  <conditionalFormatting sqref="B19:N19">
    <cfRule type="cellIs" dxfId="65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Normal="100" workbookViewId="0"/>
  </sheetViews>
  <sheetFormatPr defaultRowHeight="12.75"/>
  <cols>
    <col min="1" max="1" width="22.28515625" style="30" customWidth="1"/>
    <col min="2" max="14" width="8.7109375" style="30" customWidth="1"/>
    <col min="15" max="15" width="19.28515625" style="30" customWidth="1"/>
    <col min="16" max="17" width="9.140625" style="30"/>
    <col min="18" max="18" width="17" style="30" bestFit="1" customWidth="1"/>
    <col min="19" max="16384" width="9.140625" style="30"/>
  </cols>
  <sheetData>
    <row r="1" spans="1:15" ht="15">
      <c r="A1" s="1" t="s">
        <v>203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3" t="s">
        <v>177</v>
      </c>
      <c r="B2" s="1"/>
      <c r="C2" s="1"/>
      <c r="D2" s="1"/>
      <c r="E2" s="15"/>
      <c r="F2" s="15"/>
      <c r="G2" s="15"/>
      <c r="H2" s="2"/>
      <c r="I2" s="2"/>
      <c r="J2" s="2"/>
      <c r="K2" s="2"/>
      <c r="L2" s="2"/>
      <c r="M2" s="2"/>
      <c r="N2" s="2"/>
      <c r="O2" s="16"/>
    </row>
    <row r="3" spans="1:15" ht="15">
      <c r="A3" s="1"/>
      <c r="B3" s="1"/>
      <c r="C3" s="1"/>
      <c r="D3" s="1"/>
      <c r="E3" s="15"/>
      <c r="F3" s="15"/>
      <c r="G3" s="15"/>
      <c r="H3" s="2"/>
      <c r="I3" s="2"/>
      <c r="J3" s="2"/>
      <c r="K3" s="2"/>
      <c r="L3" s="2"/>
      <c r="M3" s="2"/>
      <c r="N3" s="2"/>
      <c r="O3" s="16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8" t="s">
        <v>2</v>
      </c>
    </row>
    <row r="5" spans="1:15">
      <c r="A5" s="141" t="s">
        <v>4</v>
      </c>
      <c r="B5" s="145">
        <v>7106</v>
      </c>
      <c r="C5" s="145">
        <v>6930</v>
      </c>
      <c r="D5" s="145">
        <v>6953</v>
      </c>
      <c r="E5" s="145">
        <v>7304</v>
      </c>
      <c r="F5" s="145">
        <v>7352</v>
      </c>
      <c r="G5" s="145">
        <v>7767</v>
      </c>
      <c r="H5" s="145">
        <v>7647</v>
      </c>
      <c r="I5" s="145">
        <v>8185</v>
      </c>
      <c r="J5" s="145">
        <v>8677</v>
      </c>
      <c r="K5" s="19">
        <v>9090</v>
      </c>
      <c r="L5" s="19" t="s">
        <v>5</v>
      </c>
      <c r="M5" s="19" t="s">
        <v>5</v>
      </c>
      <c r="N5" s="19" t="s">
        <v>5</v>
      </c>
      <c r="O5" s="142" t="s">
        <v>6</v>
      </c>
    </row>
    <row r="6" spans="1:15">
      <c r="A6" s="7" t="s">
        <v>7</v>
      </c>
      <c r="B6" s="146">
        <v>904756</v>
      </c>
      <c r="C6" s="146">
        <v>894950</v>
      </c>
      <c r="D6" s="146">
        <v>905553</v>
      </c>
      <c r="E6" s="146">
        <v>900098</v>
      </c>
      <c r="F6" s="146">
        <v>902159</v>
      </c>
      <c r="G6" s="146">
        <v>919137</v>
      </c>
      <c r="H6" s="146">
        <v>951085</v>
      </c>
      <c r="I6" s="146">
        <v>998409</v>
      </c>
      <c r="J6" s="35">
        <v>1055046</v>
      </c>
      <c r="K6" s="35">
        <v>1147592</v>
      </c>
      <c r="L6" s="35">
        <v>1159528</v>
      </c>
      <c r="M6" s="35">
        <v>1252319</v>
      </c>
      <c r="N6" s="35" t="s">
        <v>155</v>
      </c>
      <c r="O6" s="20" t="s">
        <v>8</v>
      </c>
    </row>
    <row r="7" spans="1:15">
      <c r="A7" s="163" t="s">
        <v>9</v>
      </c>
      <c r="B7" s="32">
        <v>255538</v>
      </c>
      <c r="C7" s="32">
        <v>365562</v>
      </c>
      <c r="D7" s="32">
        <v>381411</v>
      </c>
      <c r="E7" s="32">
        <v>355220</v>
      </c>
      <c r="F7" s="32">
        <v>429354</v>
      </c>
      <c r="G7" s="32">
        <v>460165</v>
      </c>
      <c r="H7" s="19">
        <v>459938</v>
      </c>
      <c r="I7" s="19">
        <v>443556</v>
      </c>
      <c r="J7" s="19">
        <v>500163</v>
      </c>
      <c r="K7" s="19">
        <v>541505</v>
      </c>
      <c r="L7" s="19">
        <v>545775</v>
      </c>
      <c r="M7" s="19" t="s">
        <v>5</v>
      </c>
      <c r="N7" s="19" t="s">
        <v>5</v>
      </c>
      <c r="O7" s="20" t="s">
        <v>10</v>
      </c>
    </row>
    <row r="8" spans="1:15">
      <c r="A8" s="163" t="s">
        <v>11</v>
      </c>
      <c r="B8" s="32">
        <v>64645</v>
      </c>
      <c r="C8" s="32">
        <v>73200</v>
      </c>
      <c r="D8" s="32">
        <v>75146</v>
      </c>
      <c r="E8" s="32">
        <v>75553</v>
      </c>
      <c r="F8" s="32">
        <v>76478</v>
      </c>
      <c r="G8" s="32">
        <v>77384</v>
      </c>
      <c r="H8" s="32">
        <v>83099</v>
      </c>
      <c r="I8" s="32">
        <v>94333</v>
      </c>
      <c r="J8" s="32">
        <v>92536</v>
      </c>
      <c r="K8" s="32">
        <v>91788</v>
      </c>
      <c r="L8" s="32">
        <v>94141</v>
      </c>
      <c r="M8" s="32">
        <v>91655</v>
      </c>
      <c r="N8" s="32">
        <v>91124</v>
      </c>
      <c r="O8" s="20" t="s">
        <v>12</v>
      </c>
    </row>
    <row r="9" spans="1:15">
      <c r="A9" s="163" t="s">
        <v>13</v>
      </c>
      <c r="B9" s="32">
        <v>21332</v>
      </c>
      <c r="C9" s="32">
        <v>21026</v>
      </c>
      <c r="D9" s="32">
        <v>22134</v>
      </c>
      <c r="E9" s="32">
        <v>22413</v>
      </c>
      <c r="F9" s="32">
        <v>24235</v>
      </c>
      <c r="G9" s="32">
        <v>25922</v>
      </c>
      <c r="H9" s="32">
        <v>26923</v>
      </c>
      <c r="I9" s="32">
        <v>27458</v>
      </c>
      <c r="J9" s="32">
        <v>27913</v>
      </c>
      <c r="K9" s="19">
        <v>28676</v>
      </c>
      <c r="L9" s="19">
        <v>29386</v>
      </c>
      <c r="M9" s="19">
        <v>29556</v>
      </c>
      <c r="N9" s="19" t="s">
        <v>5</v>
      </c>
      <c r="O9" s="20" t="s">
        <v>14</v>
      </c>
    </row>
    <row r="10" spans="1:15">
      <c r="A10" s="163" t="s">
        <v>15</v>
      </c>
      <c r="B10" s="32">
        <v>44796</v>
      </c>
      <c r="C10" s="32">
        <v>42690</v>
      </c>
      <c r="D10" s="32">
        <v>38865</v>
      </c>
      <c r="E10" s="32">
        <v>36533</v>
      </c>
      <c r="F10" s="32">
        <v>37697</v>
      </c>
      <c r="G10" s="32">
        <v>37498</v>
      </c>
      <c r="H10" s="32">
        <v>36992</v>
      </c>
      <c r="I10" s="32">
        <v>40991</v>
      </c>
      <c r="J10" s="32">
        <v>42799</v>
      </c>
      <c r="K10" s="32">
        <v>46100</v>
      </c>
      <c r="L10" s="32">
        <v>48364</v>
      </c>
      <c r="M10" s="32">
        <v>50680</v>
      </c>
      <c r="N10" s="32">
        <v>48270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32">
        <v>61739</v>
      </c>
      <c r="G11" s="32">
        <v>62072</v>
      </c>
      <c r="H11" s="32">
        <v>65902</v>
      </c>
      <c r="I11" s="32">
        <v>65975</v>
      </c>
      <c r="J11" s="32">
        <v>68018</v>
      </c>
      <c r="K11" s="32" t="s">
        <v>5</v>
      </c>
      <c r="L11" s="8" t="s">
        <v>5</v>
      </c>
      <c r="M11" s="8" t="s">
        <v>5</v>
      </c>
      <c r="N11" s="8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3" t="s">
        <v>17</v>
      </c>
      <c r="B13" s="19" t="s">
        <v>37</v>
      </c>
      <c r="C13" s="19" t="s">
        <v>37</v>
      </c>
      <c r="D13" s="19" t="s">
        <v>37</v>
      </c>
      <c r="E13" s="19" t="s">
        <v>37</v>
      </c>
      <c r="F13" s="19" t="s">
        <v>37</v>
      </c>
      <c r="G13" s="19" t="s">
        <v>37</v>
      </c>
      <c r="H13" s="32">
        <v>25013</v>
      </c>
      <c r="I13" s="32">
        <v>26559</v>
      </c>
      <c r="J13" s="32">
        <v>29937</v>
      </c>
      <c r="K13" s="32">
        <v>32911</v>
      </c>
      <c r="L13" s="32">
        <v>32905</v>
      </c>
      <c r="M13" s="32">
        <v>34558</v>
      </c>
      <c r="N13" s="32" t="s">
        <v>5</v>
      </c>
      <c r="O13" s="20" t="s">
        <v>18</v>
      </c>
    </row>
    <row r="14" spans="1:15">
      <c r="A14" s="163" t="s">
        <v>141</v>
      </c>
      <c r="B14" s="32">
        <v>54418</v>
      </c>
      <c r="C14" s="32">
        <v>53904</v>
      </c>
      <c r="D14" s="32">
        <v>55652</v>
      </c>
      <c r="E14" s="32">
        <v>56007</v>
      </c>
      <c r="F14" s="32">
        <v>59431</v>
      </c>
      <c r="G14" s="32">
        <v>58681</v>
      </c>
      <c r="H14" s="32">
        <v>58745</v>
      </c>
      <c r="I14" s="147">
        <v>61217</v>
      </c>
      <c r="J14" s="32">
        <v>36030</v>
      </c>
      <c r="K14" s="32">
        <v>34968</v>
      </c>
      <c r="L14" s="32">
        <v>35971</v>
      </c>
      <c r="M14" s="32">
        <v>33085</v>
      </c>
      <c r="N14" s="32" t="s">
        <v>37</v>
      </c>
      <c r="O14" s="20" t="s">
        <v>142</v>
      </c>
    </row>
    <row r="15" spans="1:15">
      <c r="A15" s="163" t="s">
        <v>21</v>
      </c>
      <c r="B15" s="32">
        <v>5738</v>
      </c>
      <c r="C15" s="32">
        <v>6186</v>
      </c>
      <c r="D15" s="32">
        <v>6261</v>
      </c>
      <c r="E15" s="32">
        <v>6564</v>
      </c>
      <c r="F15" s="32">
        <v>6802</v>
      </c>
      <c r="G15" s="32">
        <v>6839</v>
      </c>
      <c r="H15" s="32">
        <v>7196</v>
      </c>
      <c r="I15" s="32">
        <v>8056</v>
      </c>
      <c r="J15" s="32">
        <v>8703</v>
      </c>
      <c r="K15" s="32">
        <v>9401</v>
      </c>
      <c r="L15" s="32">
        <v>9926</v>
      </c>
      <c r="M15" s="32">
        <v>10487</v>
      </c>
      <c r="N15" s="32" t="s">
        <v>5</v>
      </c>
      <c r="O15" s="20" t="s">
        <v>22</v>
      </c>
    </row>
    <row r="16" spans="1:15">
      <c r="A16" s="21" t="s">
        <v>23</v>
      </c>
      <c r="B16" s="32">
        <v>277564</v>
      </c>
      <c r="C16" s="32">
        <v>281610</v>
      </c>
      <c r="D16" s="32">
        <v>285716</v>
      </c>
      <c r="E16" s="32">
        <v>289882</v>
      </c>
      <c r="F16" s="32">
        <v>294108</v>
      </c>
      <c r="G16" s="32">
        <v>298396</v>
      </c>
      <c r="H16" s="32">
        <v>301797</v>
      </c>
      <c r="I16" s="32">
        <v>304807</v>
      </c>
      <c r="J16" s="32">
        <v>306357</v>
      </c>
      <c r="K16" s="32">
        <v>308315</v>
      </c>
      <c r="L16" s="32">
        <v>309578</v>
      </c>
      <c r="M16" s="32">
        <v>310649</v>
      </c>
      <c r="N16" s="32">
        <v>311275</v>
      </c>
      <c r="O16" s="20" t="s">
        <v>24</v>
      </c>
    </row>
    <row r="17" spans="1:15">
      <c r="A17" s="21" t="s">
        <v>25</v>
      </c>
      <c r="B17" s="19" t="s">
        <v>37</v>
      </c>
      <c r="C17" s="19" t="s">
        <v>37</v>
      </c>
      <c r="D17" s="19" t="s">
        <v>37</v>
      </c>
      <c r="E17" s="19" t="s">
        <v>37</v>
      </c>
      <c r="F17" s="19" t="s">
        <v>37</v>
      </c>
      <c r="G17" s="19" t="s">
        <v>37</v>
      </c>
      <c r="H17" s="19" t="s">
        <v>37</v>
      </c>
      <c r="I17" s="19">
        <v>144502</v>
      </c>
      <c r="J17" s="19">
        <v>237773</v>
      </c>
      <c r="K17" s="19">
        <v>221053</v>
      </c>
      <c r="L17" s="19" t="s">
        <v>5</v>
      </c>
      <c r="M17" s="19" t="s">
        <v>5</v>
      </c>
      <c r="N17" s="19" t="s">
        <v>5</v>
      </c>
      <c r="O17" s="20" t="s">
        <v>26</v>
      </c>
    </row>
    <row r="18" spans="1:15">
      <c r="A18" s="21" t="s">
        <v>27</v>
      </c>
      <c r="B18" s="32">
        <v>222248</v>
      </c>
      <c r="C18" s="32">
        <v>227779</v>
      </c>
      <c r="D18" s="32">
        <v>229759</v>
      </c>
      <c r="E18" s="32">
        <v>256468</v>
      </c>
      <c r="F18" s="32">
        <v>249796</v>
      </c>
      <c r="G18" s="32">
        <v>266989</v>
      </c>
      <c r="H18" s="32">
        <v>276757</v>
      </c>
      <c r="I18" s="32">
        <v>308192</v>
      </c>
      <c r="J18" s="19">
        <v>347972</v>
      </c>
      <c r="K18" s="19">
        <v>343264</v>
      </c>
      <c r="L18" s="19">
        <v>369858</v>
      </c>
      <c r="M18" s="19" t="s">
        <v>5</v>
      </c>
      <c r="N18" s="19" t="s">
        <v>5</v>
      </c>
      <c r="O18" s="20" t="s">
        <v>38</v>
      </c>
    </row>
    <row r="19" spans="1:15">
      <c r="A19" s="7" t="s">
        <v>159</v>
      </c>
      <c r="B19" s="32" t="s">
        <v>5</v>
      </c>
      <c r="C19" s="32" t="s">
        <v>5</v>
      </c>
      <c r="D19" s="32" t="s">
        <v>5</v>
      </c>
      <c r="E19" s="32" t="s">
        <v>5</v>
      </c>
      <c r="F19" s="32" t="s">
        <v>5</v>
      </c>
      <c r="G19" s="32" t="s">
        <v>5</v>
      </c>
      <c r="H19" s="32" t="s">
        <v>5</v>
      </c>
      <c r="I19" s="32" t="s">
        <v>5</v>
      </c>
      <c r="J19" s="32">
        <v>87477</v>
      </c>
      <c r="K19" s="32">
        <v>88375</v>
      </c>
      <c r="L19" s="32">
        <v>94138</v>
      </c>
      <c r="M19" s="32">
        <v>96775</v>
      </c>
      <c r="N19" s="32" t="s">
        <v>5</v>
      </c>
      <c r="O19" s="9" t="s">
        <v>160</v>
      </c>
    </row>
    <row r="20" spans="1:15">
      <c r="A20" s="21" t="s">
        <v>29</v>
      </c>
      <c r="B20" s="32">
        <v>27640</v>
      </c>
      <c r="C20" s="32">
        <v>28618</v>
      </c>
      <c r="D20" s="32">
        <v>29508</v>
      </c>
      <c r="E20" s="32">
        <v>31241</v>
      </c>
      <c r="F20" s="32">
        <v>32179</v>
      </c>
      <c r="G20" s="32">
        <v>33145</v>
      </c>
      <c r="H20" s="32">
        <v>32050</v>
      </c>
      <c r="I20" s="32">
        <v>34470</v>
      </c>
      <c r="J20" s="32">
        <v>35264</v>
      </c>
      <c r="K20" s="32">
        <v>39155</v>
      </c>
      <c r="L20" s="32">
        <v>40652</v>
      </c>
      <c r="M20" s="32">
        <v>42743</v>
      </c>
      <c r="N20" s="32" t="s">
        <v>5</v>
      </c>
      <c r="O20" s="20" t="s">
        <v>30</v>
      </c>
    </row>
    <row r="21" spans="1:15">
      <c r="A21" s="22" t="s">
        <v>31</v>
      </c>
      <c r="B21" s="33">
        <v>164268</v>
      </c>
      <c r="C21" s="33">
        <v>164201</v>
      </c>
      <c r="D21" s="33">
        <v>110706</v>
      </c>
      <c r="E21" s="33">
        <v>72326</v>
      </c>
      <c r="F21" s="33">
        <v>87471</v>
      </c>
      <c r="G21" s="33">
        <v>87602</v>
      </c>
      <c r="H21" s="33">
        <v>156492</v>
      </c>
      <c r="I21" s="23">
        <v>144546</v>
      </c>
      <c r="J21" s="23">
        <v>172028</v>
      </c>
      <c r="K21" s="23">
        <v>150807</v>
      </c>
      <c r="L21" s="23">
        <v>178997</v>
      </c>
      <c r="M21" s="23">
        <v>132810</v>
      </c>
      <c r="N21" s="23" t="s">
        <v>5</v>
      </c>
      <c r="O21" s="24" t="s">
        <v>32</v>
      </c>
    </row>
    <row r="22" spans="1:15">
      <c r="A22" s="25" t="s">
        <v>71</v>
      </c>
      <c r="B22" s="26">
        <f>SUM(B5:B21)</f>
        <v>2050049</v>
      </c>
      <c r="C22" s="26">
        <f t="shared" ref="C22:J22" si="0">SUM(C5:C21)</f>
        <v>2166656</v>
      </c>
      <c r="D22" s="26">
        <f t="shared" si="0"/>
        <v>2147664</v>
      </c>
      <c r="E22" s="26">
        <f t="shared" si="0"/>
        <v>2109609</v>
      </c>
      <c r="F22" s="26">
        <f t="shared" si="0"/>
        <v>2268801</v>
      </c>
      <c r="G22" s="26">
        <f t="shared" si="0"/>
        <v>2341597</v>
      </c>
      <c r="H22" s="26">
        <f t="shared" si="0"/>
        <v>2489636</v>
      </c>
      <c r="I22" s="26">
        <f t="shared" si="0"/>
        <v>2711256</v>
      </c>
      <c r="J22" s="26">
        <f t="shared" si="0"/>
        <v>3056693</v>
      </c>
      <c r="K22" s="26">
        <f>SUM(K5:K21)</f>
        <v>3093000</v>
      </c>
      <c r="L22" s="26">
        <f t="shared" ref="L22:M22" si="1">SUM(L5:L21)</f>
        <v>2949219</v>
      </c>
      <c r="M22" s="26">
        <f t="shared" si="1"/>
        <v>2085317</v>
      </c>
      <c r="N22" s="34">
        <f>SUM(N5:N21)</f>
        <v>450669</v>
      </c>
      <c r="O22" s="27" t="s">
        <v>39</v>
      </c>
    </row>
    <row r="23" spans="1:15">
      <c r="A23" s="28" t="s">
        <v>143</v>
      </c>
      <c r="O23" s="31" t="s">
        <v>140</v>
      </c>
    </row>
    <row r="24" spans="1:15">
      <c r="A24" s="28" t="s">
        <v>164</v>
      </c>
      <c r="B24" s="29"/>
      <c r="C24" s="29"/>
      <c r="D24" s="29"/>
      <c r="E24" s="29"/>
      <c r="F24" s="29"/>
      <c r="G24" s="29"/>
      <c r="H24" s="29"/>
      <c r="I24" s="29"/>
      <c r="J24" s="170"/>
      <c r="K24" s="29"/>
      <c r="O24" s="31" t="s">
        <v>165</v>
      </c>
    </row>
    <row r="25" spans="1:15">
      <c r="I25" s="30">
        <f>132</f>
        <v>132</v>
      </c>
    </row>
  </sheetData>
  <conditionalFormatting sqref="B5:N21">
    <cfRule type="cellIs" dxfId="64" priority="6" stopIfTrue="1" operator="equal">
      <formula>0</formula>
    </cfRule>
  </conditionalFormatting>
  <conditionalFormatting sqref="B12:N12">
    <cfRule type="cellIs" dxfId="63" priority="5" stopIfTrue="1" operator="equal">
      <formula>0</formula>
    </cfRule>
  </conditionalFormatting>
  <conditionalFormatting sqref="B11:N11">
    <cfRule type="cellIs" dxfId="62" priority="4" stopIfTrue="1" operator="equal">
      <formula>0</formula>
    </cfRule>
  </conditionalFormatting>
  <conditionalFormatting sqref="B11:N11">
    <cfRule type="cellIs" dxfId="61" priority="3" stopIfTrue="1" operator="equal">
      <formula>0</formula>
    </cfRule>
  </conditionalFormatting>
  <conditionalFormatting sqref="B19:N19">
    <cfRule type="cellIs" dxfId="60" priority="2" stopIfTrue="1" operator="equal">
      <formula>0</formula>
    </cfRule>
  </conditionalFormatting>
  <conditionalFormatting sqref="B19:N19">
    <cfRule type="cellIs" dxfId="59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Normal="100" workbookViewId="0">
      <selection activeCell="F29" sqref="F29"/>
    </sheetView>
  </sheetViews>
  <sheetFormatPr defaultRowHeight="12.75"/>
  <cols>
    <col min="1" max="1" width="24" style="30" customWidth="1"/>
    <col min="2" max="14" width="8.7109375" style="30" customWidth="1"/>
    <col min="15" max="15" width="19.5703125" style="30" customWidth="1"/>
    <col min="16" max="16384" width="9.140625" style="30"/>
  </cols>
  <sheetData>
    <row r="1" spans="1:15" ht="15">
      <c r="A1" s="1" t="s">
        <v>204</v>
      </c>
      <c r="B1" s="13"/>
      <c r="C1" s="13"/>
      <c r="D1" s="13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5">
      <c r="A2" s="3" t="s">
        <v>178</v>
      </c>
      <c r="B2" s="1"/>
      <c r="C2" s="1"/>
      <c r="D2" s="1"/>
      <c r="E2" s="15"/>
      <c r="F2" s="15"/>
      <c r="G2" s="15"/>
      <c r="H2" s="2"/>
      <c r="I2" s="2"/>
      <c r="J2" s="2"/>
      <c r="K2" s="2"/>
      <c r="L2" s="2"/>
      <c r="M2" s="2"/>
      <c r="N2" s="2"/>
      <c r="O2" s="16"/>
    </row>
    <row r="3" spans="1:15" ht="15">
      <c r="A3" s="1"/>
      <c r="B3" s="1"/>
      <c r="C3" s="1"/>
      <c r="D3" s="1"/>
      <c r="E3" s="15"/>
      <c r="F3" s="15"/>
      <c r="G3" s="15"/>
      <c r="H3" s="2"/>
      <c r="I3" s="2"/>
      <c r="J3" s="2"/>
      <c r="K3" s="2"/>
      <c r="L3" s="2"/>
      <c r="M3" s="2"/>
      <c r="N3" s="2"/>
      <c r="O3" s="16"/>
    </row>
    <row r="4" spans="1:15">
      <c r="A4" s="17" t="s">
        <v>0</v>
      </c>
      <c r="B4" s="17">
        <v>2000</v>
      </c>
      <c r="C4" s="17">
        <v>2001</v>
      </c>
      <c r="D4" s="17">
        <v>2002</v>
      </c>
      <c r="E4" s="17">
        <v>2003</v>
      </c>
      <c r="F4" s="17">
        <v>2004</v>
      </c>
      <c r="G4" s="17">
        <v>2005</v>
      </c>
      <c r="H4" s="17">
        <v>2006</v>
      </c>
      <c r="I4" s="17">
        <v>2007</v>
      </c>
      <c r="J4" s="17">
        <v>2008</v>
      </c>
      <c r="K4" s="17">
        <v>2009</v>
      </c>
      <c r="L4" s="17">
        <v>2010</v>
      </c>
      <c r="M4" s="17">
        <v>2011</v>
      </c>
      <c r="N4" s="17">
        <v>2012</v>
      </c>
      <c r="O4" s="18" t="s">
        <v>2</v>
      </c>
    </row>
    <row r="5" spans="1:15">
      <c r="A5" s="141" t="s">
        <v>4</v>
      </c>
      <c r="B5" s="148">
        <f>'T54'!B5/'T53'!B5*100</f>
        <v>103.8737026750475</v>
      </c>
      <c r="C5" s="148">
        <f>'T54'!C5/'T53'!C5*100</f>
        <v>105.99571734475374</v>
      </c>
      <c r="D5" s="148">
        <f>'T54'!D5/'T53'!D5*100</f>
        <v>104.98263626755246</v>
      </c>
      <c r="E5" s="148">
        <f>'T54'!E5/'T53'!E5*100</f>
        <v>100.66152149944874</v>
      </c>
      <c r="F5" s="148">
        <f>'T54'!F5/'T53'!F5*100</f>
        <v>96.533613445378151</v>
      </c>
      <c r="G5" s="148">
        <f>'T54'!G5/'T53'!G5*100</f>
        <v>104.52159870811467</v>
      </c>
      <c r="H5" s="148">
        <f>'T54'!H5/'T53'!H5*100</f>
        <v>103.25411828247366</v>
      </c>
      <c r="I5" s="148">
        <f>'T54'!I5/'T53'!I5*100</f>
        <v>103.91011806525327</v>
      </c>
      <c r="J5" s="148">
        <f>'T54'!J5/'T53'!J5*100</f>
        <v>103.9784301977232</v>
      </c>
      <c r="K5" s="148">
        <f>'T54'!K5/'T53'!K5*100</f>
        <v>103.87384298937263</v>
      </c>
      <c r="L5" s="149" t="s">
        <v>37</v>
      </c>
      <c r="M5" s="149" t="s">
        <v>5</v>
      </c>
      <c r="N5" s="149" t="s">
        <v>5</v>
      </c>
      <c r="O5" s="142" t="s">
        <v>6</v>
      </c>
    </row>
    <row r="6" spans="1:15">
      <c r="A6" s="7" t="s">
        <v>7</v>
      </c>
      <c r="B6" s="36">
        <f>'T54'!B6/'T53'!B6*100</f>
        <v>106.8065324200978</v>
      </c>
      <c r="C6" s="36">
        <f>'T54'!C6/'T53'!C6*100</f>
        <v>105.74130568860932</v>
      </c>
      <c r="D6" s="36">
        <f>'T54'!D6/'T53'!D6*100</f>
        <v>105.17016710102713</v>
      </c>
      <c r="E6" s="36">
        <f>'T54'!E6/'T53'!E6*100</f>
        <v>102.59631605343546</v>
      </c>
      <c r="F6" s="36">
        <f>'T54'!F6/'T53'!F6*100</f>
        <v>102.82877467256175</v>
      </c>
      <c r="G6" s="36">
        <f>'T54'!G6/'T53'!G6*100</f>
        <v>104.23004303526169</v>
      </c>
      <c r="H6" s="36">
        <f>'T54'!H6/'T53'!H6*100</f>
        <v>105.36458316023402</v>
      </c>
      <c r="I6" s="36">
        <f>'T54'!I6/'T53'!I6*100</f>
        <v>104.96751335211742</v>
      </c>
      <c r="J6" s="36">
        <f>'T54'!J6/'T53'!J6*100</f>
        <v>105.96469872185028</v>
      </c>
      <c r="K6" s="36">
        <f>'T54'!K6/'T53'!K6*100</f>
        <v>107.26993495149171</v>
      </c>
      <c r="L6" s="36">
        <f>'T54'!L6/'T53'!L6*100</f>
        <v>105.23169017343979</v>
      </c>
      <c r="M6" s="36">
        <f>'T54'!M6/'T53'!M6*100</f>
        <v>105.25679225063563</v>
      </c>
      <c r="N6" s="36" t="s">
        <v>5</v>
      </c>
      <c r="O6" s="20" t="s">
        <v>8</v>
      </c>
    </row>
    <row r="7" spans="1:15">
      <c r="A7" s="7" t="s">
        <v>9</v>
      </c>
      <c r="B7" s="36">
        <f>'T54'!B7/'T53'!B7*100</f>
        <v>118.11433431323609</v>
      </c>
      <c r="C7" s="36">
        <f>'T54'!C7/'T53'!C7*100</f>
        <v>104.05415021675456</v>
      </c>
      <c r="D7" s="36">
        <f>'T54'!D7/'T53'!D7*100</f>
        <v>104.39320122618787</v>
      </c>
      <c r="E7" s="36">
        <f>'T54'!E7/'T53'!E7*100</f>
        <v>105.70482280857851</v>
      </c>
      <c r="F7" s="36">
        <f>'T54'!F7/'T53'!F7*100</f>
        <v>104.49035417117909</v>
      </c>
      <c r="G7" s="36">
        <f>'T54'!G7/'T53'!G7*100</f>
        <v>105.50008597466613</v>
      </c>
      <c r="H7" s="36">
        <f>'T54'!H7/'T53'!H7*100</f>
        <v>103.82441376445837</v>
      </c>
      <c r="I7" s="36">
        <f>'T54'!I7/'T53'!I7*100</f>
        <v>104.02076869499146</v>
      </c>
      <c r="J7" s="36">
        <f>'T54'!J7/'T53'!J7*100</f>
        <v>104.62369707504722</v>
      </c>
      <c r="K7" s="36">
        <f>'T54'!K7/'T53'!K7*100</f>
        <v>104.16762850107726</v>
      </c>
      <c r="L7" s="36">
        <f>'T54'!L7/'T53'!L7*100</f>
        <v>104.16766073913183</v>
      </c>
      <c r="M7" s="36" t="s">
        <v>5</v>
      </c>
      <c r="N7" s="36" t="s">
        <v>5</v>
      </c>
      <c r="O7" s="20" t="s">
        <v>10</v>
      </c>
    </row>
    <row r="8" spans="1:15">
      <c r="A8" s="166" t="s">
        <v>11</v>
      </c>
      <c r="B8" s="36">
        <f>'T54'!B8/'T53'!B8*100</f>
        <v>105.33476723533917</v>
      </c>
      <c r="C8" s="36">
        <f>'T54'!C8/'T53'!C8*100</f>
        <v>104.9372097023912</v>
      </c>
      <c r="D8" s="36">
        <f>'T54'!D8/'T53'!D8*100</f>
        <v>105.94239472163088</v>
      </c>
      <c r="E8" s="36">
        <f>'T54'!E8/'T53'!E8*100</f>
        <v>103.86577033584912</v>
      </c>
      <c r="F8" s="36">
        <f>'T54'!F8/'T53'!F8*100</f>
        <v>103.67086891690388</v>
      </c>
      <c r="G8" s="36">
        <f>'T54'!G8/'T53'!G8*100</f>
        <v>103.32745820648401</v>
      </c>
      <c r="H8" s="36">
        <f>'T54'!H8/'T53'!H8*100</f>
        <v>104.03891177243874</v>
      </c>
      <c r="I8" s="36">
        <f>'T54'!I8/'T53'!I8*100</f>
        <v>104.0307461567304</v>
      </c>
      <c r="J8" s="36">
        <f>'T54'!J8/'T53'!J8*100</f>
        <v>104.21659608973781</v>
      </c>
      <c r="K8" s="36">
        <f>'T54'!K8/'T53'!K8*100</f>
        <v>104.2050769719813</v>
      </c>
      <c r="L8" s="36">
        <f>'T54'!L8/'T53'!L8*100</f>
        <v>104.82590443952031</v>
      </c>
      <c r="M8" s="36">
        <f>'T54'!M8/'T53'!M8*100</f>
        <v>105.61765383728969</v>
      </c>
      <c r="N8" s="36">
        <f>'T54'!N8/'T53'!N8*100</f>
        <v>105.25926696006746</v>
      </c>
      <c r="O8" s="20" t="s">
        <v>12</v>
      </c>
    </row>
    <row r="9" spans="1:15">
      <c r="A9" s="166" t="s">
        <v>13</v>
      </c>
      <c r="B9" s="36">
        <f>'T54'!B9/'T53'!B9*100</f>
        <v>104.002730242309</v>
      </c>
      <c r="C9" s="36">
        <f>'T54'!C9/'T53'!C9*100</f>
        <v>103.49478243748769</v>
      </c>
      <c r="D9" s="36">
        <f>'T54'!D9/'T53'!D9*100</f>
        <v>103.64300430792284</v>
      </c>
      <c r="E9" s="36">
        <f>'T54'!E9/'T53'!E9*100</f>
        <v>103.9130233205063</v>
      </c>
      <c r="F9" s="36">
        <f>'T54'!F9/'T53'!F9*100</f>
        <v>105.19119753461521</v>
      </c>
      <c r="G9" s="36">
        <f>'T54'!G9/'T53'!G9*100</f>
        <v>103.60925696470682</v>
      </c>
      <c r="H9" s="36">
        <f>'T54'!H9/'T53'!H9*100</f>
        <v>104.20730763276049</v>
      </c>
      <c r="I9" s="36">
        <f>'T54'!I9/'T53'!I9*100</f>
        <v>105.08630257568218</v>
      </c>
      <c r="J9" s="36">
        <f>'T54'!J9/'T53'!J9*100</f>
        <v>104.70778002850926</v>
      </c>
      <c r="K9" s="36">
        <f>'T54'!K9/'T53'!K9*100</f>
        <v>103.05099363927121</v>
      </c>
      <c r="L9" s="36">
        <f>'T54'!L9/'T53'!L9*100</f>
        <v>104.40189007709526</v>
      </c>
      <c r="M9" s="36">
        <f>'T54'!M9/'T53'!M9*100</f>
        <v>103.55265923901618</v>
      </c>
      <c r="N9" s="36" t="s">
        <v>5</v>
      </c>
      <c r="O9" s="20" t="s">
        <v>14</v>
      </c>
    </row>
    <row r="10" spans="1:15">
      <c r="A10" s="166" t="s">
        <v>15</v>
      </c>
      <c r="B10" s="36">
        <f>'T54'!B10/'T53'!B10*100</f>
        <v>104.11379166085624</v>
      </c>
      <c r="C10" s="36">
        <f>'T54'!C10/'T53'!C10*100</f>
        <v>104.11433309757822</v>
      </c>
      <c r="D10" s="36">
        <f>'T54'!D10/'T53'!D10*100</f>
        <v>103.52956846030901</v>
      </c>
      <c r="E10" s="36">
        <f>'T54'!E10/'T53'!E10*100</f>
        <v>103.87841565014644</v>
      </c>
      <c r="F10" s="36">
        <f>'T54'!F10/'T53'!F10*100</f>
        <v>104.12672982901969</v>
      </c>
      <c r="G10" s="36">
        <f>'T54'!G10/'T53'!G10*100</f>
        <v>102.80466072652501</v>
      </c>
      <c r="H10" s="36">
        <f>'T54'!H10/'T53'!H10*100</f>
        <v>103.33538186490865</v>
      </c>
      <c r="I10" s="36">
        <f>'T54'!I10/'T53'!I10*100</f>
        <v>102.72146347575493</v>
      </c>
      <c r="J10" s="36">
        <f>'T54'!J10/'T53'!J10*100</f>
        <v>101.84418427565201</v>
      </c>
      <c r="K10" s="36">
        <f>'T54'!K10/'T53'!K10*100</f>
        <v>104.09140173410405</v>
      </c>
      <c r="L10" s="36">
        <f>'T54'!L10/'T53'!L10*100</f>
        <v>103.22277713749092</v>
      </c>
      <c r="M10" s="36">
        <f>'T54'!M10/'T53'!M10*100</f>
        <v>105.82806072375701</v>
      </c>
      <c r="N10" s="36">
        <f>'T54'!N10/'T53'!N10*100</f>
        <v>103.64596753414068</v>
      </c>
      <c r="O10" s="20" t="s">
        <v>16</v>
      </c>
    </row>
    <row r="11" spans="1:15">
      <c r="A11" s="7" t="s">
        <v>161</v>
      </c>
      <c r="B11" s="8" t="s">
        <v>5</v>
      </c>
      <c r="C11" s="8" t="s">
        <v>5</v>
      </c>
      <c r="D11" s="8" t="s">
        <v>5</v>
      </c>
      <c r="E11" s="8" t="s">
        <v>5</v>
      </c>
      <c r="F11" s="36">
        <f>'T54'!F11/'T53'!F11*100</f>
        <v>106.64144816388573</v>
      </c>
      <c r="G11" s="36">
        <f>'T54'!G11/'T53'!G11*100</f>
        <v>105.3371120199569</v>
      </c>
      <c r="H11" s="36">
        <f>'T54'!H11/'T53'!H11*100</f>
        <v>112.38595474001944</v>
      </c>
      <c r="I11" s="36">
        <f>'T54'!I11/'T53'!I11*100</f>
        <v>105.7918958356718</v>
      </c>
      <c r="J11" s="36">
        <f>'T54'!J11/'T53'!J11*100</f>
        <v>104.95309221083818</v>
      </c>
      <c r="K11" s="36" t="s">
        <v>5</v>
      </c>
      <c r="L11" s="36" t="s">
        <v>5</v>
      </c>
      <c r="M11" s="36" t="s">
        <v>5</v>
      </c>
      <c r="N11" s="36" t="s">
        <v>5</v>
      </c>
      <c r="O11" s="9" t="s">
        <v>162</v>
      </c>
    </row>
    <row r="12" spans="1:15">
      <c r="A12" s="7" t="s">
        <v>157</v>
      </c>
      <c r="B12" s="8" t="s">
        <v>5</v>
      </c>
      <c r="C12" s="8" t="s">
        <v>5</v>
      </c>
      <c r="D12" s="8" t="s">
        <v>5</v>
      </c>
      <c r="E12" s="8" t="s">
        <v>5</v>
      </c>
      <c r="F12" s="8" t="s">
        <v>5</v>
      </c>
      <c r="G12" s="8" t="s">
        <v>5</v>
      </c>
      <c r="H12" s="8" t="s">
        <v>5</v>
      </c>
      <c r="I12" s="8" t="s">
        <v>5</v>
      </c>
      <c r="J12" s="8" t="s">
        <v>5</v>
      </c>
      <c r="K12" s="8" t="s">
        <v>5</v>
      </c>
      <c r="L12" s="8" t="s">
        <v>5</v>
      </c>
      <c r="M12" s="8" t="s">
        <v>5</v>
      </c>
      <c r="N12" s="8" t="s">
        <v>5</v>
      </c>
      <c r="O12" s="9" t="s">
        <v>158</v>
      </c>
    </row>
    <row r="13" spans="1:15">
      <c r="A13" s="166" t="s">
        <v>17</v>
      </c>
      <c r="B13" s="8" t="s">
        <v>5</v>
      </c>
      <c r="C13" s="8" t="s">
        <v>5</v>
      </c>
      <c r="D13" s="8" t="s">
        <v>5</v>
      </c>
      <c r="E13" s="8" t="s">
        <v>5</v>
      </c>
      <c r="F13" s="8" t="s">
        <v>5</v>
      </c>
      <c r="G13" s="8" t="s">
        <v>5</v>
      </c>
      <c r="H13" s="37">
        <f>'T54'!H13/'T53'!H13*100</f>
        <v>102.17311384338873</v>
      </c>
      <c r="I13" s="37">
        <f>'T54'!I13/'T53'!I13*100</f>
        <v>102.38232913149071</v>
      </c>
      <c r="J13" s="37">
        <f>'T54'!J13/'T53'!J13*100</f>
        <v>105.73588104404337</v>
      </c>
      <c r="K13" s="37">
        <f>'T54'!K13/'T53'!K13*100</f>
        <v>103.7547288776797</v>
      </c>
      <c r="L13" s="37">
        <f>'T54'!L13/'T53'!L13*100</f>
        <v>103.3935585231736</v>
      </c>
      <c r="M13" s="37">
        <f>'T54'!M13/'T53'!M13*100</f>
        <v>103.57870758901811</v>
      </c>
      <c r="N13" s="8" t="s">
        <v>5</v>
      </c>
      <c r="O13" s="20" t="s">
        <v>18</v>
      </c>
    </row>
    <row r="14" spans="1:15">
      <c r="A14" s="166" t="s">
        <v>19</v>
      </c>
      <c r="B14" s="36">
        <f>'T54'!B14/'T53'!B14*100</f>
        <v>105.86541641538432</v>
      </c>
      <c r="C14" s="36">
        <f>'T54'!C14/'T53'!C14*100</f>
        <v>105.17648436128076</v>
      </c>
      <c r="D14" s="36">
        <f>'T54'!D14/'T53'!D14*100</f>
        <v>104.91073953286707</v>
      </c>
      <c r="E14" s="36">
        <f>'T54'!E14/'T53'!E14*100</f>
        <v>104.77998952331062</v>
      </c>
      <c r="F14" s="36">
        <f>'T54'!F14/'T53'!F14*100</f>
        <v>105.85458820176687</v>
      </c>
      <c r="G14" s="36">
        <f>'T54'!G14/'T53'!G14*100</f>
        <v>103.80689557572221</v>
      </c>
      <c r="H14" s="36">
        <f>'T54'!H14/'T53'!H14*100</f>
        <v>104.50243711530935</v>
      </c>
      <c r="I14" s="36">
        <f>'T54'!I14/'T53'!I14*100</f>
        <v>105.31413432424995</v>
      </c>
      <c r="J14" s="36">
        <f>'T54'!J14/'T53'!J14*100</f>
        <v>104.48020878642888</v>
      </c>
      <c r="K14" s="36">
        <f>'T54'!K14/'T53'!K14*100</f>
        <v>104.03736871857427</v>
      </c>
      <c r="L14" s="36">
        <f>'T54'!L14/'T53'!L14*100</f>
        <v>106.30356404042791</v>
      </c>
      <c r="M14" s="36">
        <f>'T54'!M14/'T53'!M14*100</f>
        <v>105.25227460711332</v>
      </c>
      <c r="N14" s="36" t="s">
        <v>5</v>
      </c>
      <c r="O14" s="20" t="s">
        <v>20</v>
      </c>
    </row>
    <row r="15" spans="1:15">
      <c r="A15" s="166" t="s">
        <v>21</v>
      </c>
      <c r="B15" s="36">
        <f>'T54'!B15/'T53'!B15*100</f>
        <v>104.100145137881</v>
      </c>
      <c r="C15" s="36">
        <f>'T54'!C15/'T53'!C15*100</f>
        <v>104.28186109238031</v>
      </c>
      <c r="D15" s="36">
        <f>'T54'!D15/'T53'!D15*100</f>
        <v>105.42178817982825</v>
      </c>
      <c r="E15" s="36">
        <f>'T54'!E15/'T53'!E15*100</f>
        <v>104.32294977749524</v>
      </c>
      <c r="F15" s="36">
        <f>'T54'!F15/'T53'!F15*100</f>
        <v>106.48090169067001</v>
      </c>
      <c r="G15" s="36">
        <f>'T54'!G15/'T53'!G15*100</f>
        <v>104.2212740018287</v>
      </c>
      <c r="H15" s="36">
        <f>'T54'!H15/'T53'!H15*100</f>
        <v>103.92836510687464</v>
      </c>
      <c r="I15" s="36">
        <f>'T54'!I15/'T53'!I15*100</f>
        <v>105.65245901639344</v>
      </c>
      <c r="J15" s="36">
        <f>'T54'!J15/'T53'!J15*100</f>
        <v>102.30398495356765</v>
      </c>
      <c r="K15" s="36">
        <f>'T54'!K15/'T53'!K15*100</f>
        <v>105.03910614525141</v>
      </c>
      <c r="L15" s="36">
        <f>'T54'!L15/'T53'!L15*100</f>
        <v>103.63332637293799</v>
      </c>
      <c r="M15" s="36">
        <f>'T54'!M15/'T53'!M15*100</f>
        <v>103.4629044988161</v>
      </c>
      <c r="N15" s="36" t="s">
        <v>5</v>
      </c>
      <c r="O15" s="20" t="s">
        <v>22</v>
      </c>
    </row>
    <row r="16" spans="1:15">
      <c r="A16" s="21" t="s">
        <v>23</v>
      </c>
      <c r="B16" s="36">
        <f>'T54'!B16/'T53'!B16*100</f>
        <v>104.99907319490522</v>
      </c>
      <c r="C16" s="36">
        <f>'T54'!C16/'T53'!C16*100</f>
        <v>104.99882551649311</v>
      </c>
      <c r="D16" s="36">
        <f>'T54'!D16/'T53'!D16*100</f>
        <v>104.99941200682072</v>
      </c>
      <c r="E16" s="36">
        <f>'T54'!E16/'T53'!E16*100</f>
        <v>104.9996558955951</v>
      </c>
      <c r="F16" s="36">
        <f>'T54'!F16/'T53'!F16*100</f>
        <v>104.99994644827082</v>
      </c>
      <c r="G16" s="36">
        <f>'T54'!G16/'T53'!G16*100</f>
        <v>105.00024631755258</v>
      </c>
      <c r="H16" s="36">
        <f>'T54'!H16/'T53'!H16*100</f>
        <v>104.99989562530878</v>
      </c>
      <c r="I16" s="36">
        <f>'T54'!I16/'T53'!I16*100</f>
        <v>105.00013779229189</v>
      </c>
      <c r="J16" s="36">
        <f>'T54'!J16/'T53'!J16*100</f>
        <v>104.99984576839898</v>
      </c>
      <c r="K16" s="36">
        <f>'T54'!K16/'T53'!K16*100</f>
        <v>104.99976160798819</v>
      </c>
      <c r="L16" s="36">
        <f>'T54'!L16/'T53'!L16*100</f>
        <v>105.00006783432146</v>
      </c>
      <c r="M16" s="36">
        <f>'T54'!M16/'T53'!M16*100</f>
        <v>105.00006760045429</v>
      </c>
      <c r="N16" s="36">
        <f>'T54'!N16/'T53'!N16*100</f>
        <v>104.99978074096063</v>
      </c>
      <c r="O16" s="20" t="s">
        <v>24</v>
      </c>
    </row>
    <row r="17" spans="1:15">
      <c r="A17" s="21" t="s">
        <v>25</v>
      </c>
      <c r="B17" s="37" t="s">
        <v>37</v>
      </c>
      <c r="C17" s="37" t="s">
        <v>37</v>
      </c>
      <c r="D17" s="37" t="s">
        <v>37</v>
      </c>
      <c r="E17" s="37" t="s">
        <v>37</v>
      </c>
      <c r="F17" s="37" t="s">
        <v>37</v>
      </c>
      <c r="G17" s="37" t="s">
        <v>37</v>
      </c>
      <c r="H17" s="37" t="s">
        <v>37</v>
      </c>
      <c r="I17" s="37">
        <f>'T54'!I17/'T53'!I17*100</f>
        <v>105.29222742806346</v>
      </c>
      <c r="J17" s="37">
        <f>'T54'!J17/'T53'!J17*100</f>
        <v>127.40205323845856</v>
      </c>
      <c r="K17" s="37">
        <f>'T54'!K17/'T53'!K17*100</f>
        <v>107.83967450959349</v>
      </c>
      <c r="L17" s="37" t="s">
        <v>5</v>
      </c>
      <c r="M17" s="37" t="s">
        <v>5</v>
      </c>
      <c r="N17" s="37" t="s">
        <v>5</v>
      </c>
      <c r="O17" s="20" t="s">
        <v>26</v>
      </c>
    </row>
    <row r="18" spans="1:15">
      <c r="A18" s="21" t="s">
        <v>27</v>
      </c>
      <c r="B18" s="36">
        <f>'T54'!B18/'T53'!B18*100</f>
        <v>105.73067810962789</v>
      </c>
      <c r="C18" s="36">
        <f>'T54'!C18/'T53'!C18*100</f>
        <v>106.30962382152525</v>
      </c>
      <c r="D18" s="36">
        <f>'T54'!D18/'T53'!D18*100</f>
        <v>94.859027872392261</v>
      </c>
      <c r="E18" s="36">
        <f>'T54'!E18/'T53'!E18*100</f>
        <v>108.5941965779033</v>
      </c>
      <c r="F18" s="36">
        <f>'T54'!F18/'T53'!F18*100</f>
        <v>103.35815954981796</v>
      </c>
      <c r="G18" s="36">
        <f>'T54'!G18/'T53'!G18*100</f>
        <v>105.01000979347181</v>
      </c>
      <c r="H18" s="36">
        <f>'T54'!H18/'T53'!H18*100</f>
        <v>103.26792264150239</v>
      </c>
      <c r="I18" s="36">
        <f>'T54'!I18/'T53'!I18*100</f>
        <v>104.79584342101684</v>
      </c>
      <c r="J18" s="36">
        <f>'T54'!J18/'T53'!J18*100</f>
        <v>103.88650381843476</v>
      </c>
      <c r="K18" s="36">
        <f>'T54'!K18/'T53'!K18*100</f>
        <v>104.80415474660259</v>
      </c>
      <c r="L18" s="36">
        <f>'T54'!L18/'T53'!L18*100</f>
        <v>106.87591565697576</v>
      </c>
      <c r="M18" s="36" t="s">
        <v>5</v>
      </c>
      <c r="N18" s="36" t="s">
        <v>5</v>
      </c>
      <c r="O18" s="20" t="s">
        <v>38</v>
      </c>
    </row>
    <row r="19" spans="1:15">
      <c r="A19" s="7" t="s">
        <v>159</v>
      </c>
      <c r="B19" s="8" t="s">
        <v>5</v>
      </c>
      <c r="C19" s="8" t="s">
        <v>5</v>
      </c>
      <c r="D19" s="8" t="s">
        <v>5</v>
      </c>
      <c r="E19" s="8" t="s">
        <v>5</v>
      </c>
      <c r="F19" s="8" t="s">
        <v>5</v>
      </c>
      <c r="G19" s="8" t="s">
        <v>5</v>
      </c>
      <c r="H19" s="8" t="s">
        <v>5</v>
      </c>
      <c r="I19" s="8" t="s">
        <v>5</v>
      </c>
      <c r="J19" s="36">
        <f>'T54'!J19/'T53'!J19*100</f>
        <v>91.586485609288786</v>
      </c>
      <c r="K19" s="36">
        <f>'T54'!K19/'T53'!K19*100</f>
        <v>92.146558645354347</v>
      </c>
      <c r="L19" s="36">
        <f>'T54'!L19/'T53'!L19*100</f>
        <v>92.38182157191784</v>
      </c>
      <c r="M19" s="36">
        <f>'T54'!M19/'T53'!M19*100</f>
        <v>92.745220183046627</v>
      </c>
      <c r="N19" s="8" t="s">
        <v>5</v>
      </c>
      <c r="O19" s="9" t="s">
        <v>160</v>
      </c>
    </row>
    <row r="20" spans="1:15">
      <c r="A20" s="21" t="s">
        <v>29</v>
      </c>
      <c r="B20" s="36">
        <f>'T54'!B20/'T53'!B20*100</f>
        <v>106.11994164171081</v>
      </c>
      <c r="C20" s="36">
        <f>'T54'!C20/'T53'!C20*100</f>
        <v>103.99738353077986</v>
      </c>
      <c r="D20" s="36">
        <f>'T54'!D20/'T53'!D20*100</f>
        <v>103.31209299068693</v>
      </c>
      <c r="E20" s="36">
        <f>'T54'!E20/'T53'!E20*100</f>
        <v>104.4011495789333</v>
      </c>
      <c r="F20" s="36">
        <f>'T54'!F20/'T53'!F20*100</f>
        <v>104.02469774358312</v>
      </c>
      <c r="G20" s="36">
        <f>'T54'!G20/'T53'!G20*100</f>
        <v>105.29576211957558</v>
      </c>
      <c r="H20" s="36">
        <f>'T54'!H20/'T53'!H20*100</f>
        <v>103.65794495294156</v>
      </c>
      <c r="I20" s="36">
        <f>'T54'!I20/'T53'!I20*100</f>
        <v>103.76591709563804</v>
      </c>
      <c r="J20" s="36">
        <f>'T54'!J20/'T53'!J20*100</f>
        <v>105.21855885424436</v>
      </c>
      <c r="K20" s="36">
        <f>'T54'!K20/'T53'!K20*100</f>
        <v>105.22426164306253</v>
      </c>
      <c r="L20" s="36">
        <f>'T54'!L20/'T53'!L20*100</f>
        <v>104.30811074333512</v>
      </c>
      <c r="M20" s="36">
        <f>'T54'!M20/'T53'!M20*100</f>
        <v>103.72752202295727</v>
      </c>
      <c r="N20" s="36" t="s">
        <v>5</v>
      </c>
      <c r="O20" s="20" t="s">
        <v>30</v>
      </c>
    </row>
    <row r="21" spans="1:15">
      <c r="A21" s="22" t="s">
        <v>31</v>
      </c>
      <c r="B21" s="38">
        <f>'T54'!B21/'T53'!B21*100</f>
        <v>185.34758030848386</v>
      </c>
      <c r="C21" s="38">
        <f>'T54'!C21/'T53'!C21*100</f>
        <v>171.2121370105834</v>
      </c>
      <c r="D21" s="38">
        <f>'T54'!D21/'T53'!D21*100</f>
        <v>140.78463788389394</v>
      </c>
      <c r="E21" s="38">
        <f>'T54'!E21/'T53'!E21*100</f>
        <v>125.16180389713772</v>
      </c>
      <c r="F21" s="38">
        <f>'T54'!F21/'T53'!F21*100</f>
        <v>131.58678581099377</v>
      </c>
      <c r="G21" s="38">
        <f>'T54'!G21/'T53'!G21*100</f>
        <v>134.37950605921154</v>
      </c>
      <c r="H21" s="38">
        <f>'T54'!H21/'T53'!H21*100</f>
        <v>131.2588069516205</v>
      </c>
      <c r="I21" s="38">
        <f>'T54'!I21/'T53'!I21*100</f>
        <v>129.35691145674861</v>
      </c>
      <c r="J21" s="38">
        <f>'T54'!J21/'T53'!J21*100</f>
        <v>125.25246641668789</v>
      </c>
      <c r="K21" s="38">
        <f>'T54'!K21/'T53'!K21*100</f>
        <v>125.19051651143099</v>
      </c>
      <c r="L21" s="38">
        <f>'T54'!L21/'T53'!L21*100</f>
        <v>127.91073253346102</v>
      </c>
      <c r="M21" s="38">
        <f>'T54'!M21/'T53'!M21*100</f>
        <v>123.92460576653914</v>
      </c>
      <c r="N21" s="38" t="s">
        <v>5</v>
      </c>
      <c r="O21" s="24" t="s">
        <v>32</v>
      </c>
    </row>
    <row r="22" spans="1:15" hidden="1">
      <c r="A22" s="25" t="s">
        <v>71</v>
      </c>
      <c r="B22" s="26"/>
      <c r="C22" s="26"/>
      <c r="D22" s="26"/>
      <c r="E22" s="26"/>
      <c r="F22" s="26"/>
      <c r="G22" s="26"/>
      <c r="H22" s="26"/>
      <c r="I22" s="26"/>
      <c r="J22" s="26"/>
      <c r="K22" s="34"/>
      <c r="L22" s="34"/>
      <c r="M22" s="34"/>
      <c r="N22" s="34"/>
      <c r="O22" s="27" t="s">
        <v>39</v>
      </c>
    </row>
    <row r="23" spans="1:15">
      <c r="A23" s="28" t="s">
        <v>40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O23" s="31" t="s">
        <v>41</v>
      </c>
    </row>
    <row r="25" spans="1:15">
      <c r="A25" s="30" t="s">
        <v>171</v>
      </c>
    </row>
  </sheetData>
  <conditionalFormatting sqref="B5:N21">
    <cfRule type="cellIs" dxfId="58" priority="8" stopIfTrue="1" operator="equal">
      <formula>0</formula>
    </cfRule>
  </conditionalFormatting>
  <conditionalFormatting sqref="B12:N12 B13:G13 N13">
    <cfRule type="cellIs" dxfId="57" priority="7" stopIfTrue="1" operator="equal">
      <formula>0</formula>
    </cfRule>
  </conditionalFormatting>
  <conditionalFormatting sqref="B11:N11">
    <cfRule type="cellIs" dxfId="56" priority="6" stopIfTrue="1" operator="equal">
      <formula>0</formula>
    </cfRule>
  </conditionalFormatting>
  <conditionalFormatting sqref="B11:N11">
    <cfRule type="cellIs" dxfId="55" priority="5" stopIfTrue="1" operator="equal">
      <formula>0</formula>
    </cfRule>
  </conditionalFormatting>
  <conditionalFormatting sqref="B11:N11">
    <cfRule type="cellIs" dxfId="54" priority="4" stopIfTrue="1" operator="equal">
      <formula>0</formula>
    </cfRule>
  </conditionalFormatting>
  <conditionalFormatting sqref="B19:N19">
    <cfRule type="cellIs" dxfId="53" priority="3" stopIfTrue="1" operator="equal">
      <formula>0</formula>
    </cfRule>
  </conditionalFormatting>
  <conditionalFormatting sqref="B19:N19">
    <cfRule type="cellIs" dxfId="52" priority="2" stopIfTrue="1" operator="equal">
      <formula>0</formula>
    </cfRule>
  </conditionalFormatting>
  <conditionalFormatting sqref="B19:N19">
    <cfRule type="cellIs" dxfId="51" priority="1" stopIfTrue="1" operator="equal">
      <formula>0</formula>
    </cfRule>
  </conditionalFormatting>
  <printOptions horizontalCentered="1"/>
  <pageMargins left="0.7" right="0.7" top="0.75" bottom="0.75" header="0.3" footer="0.3"/>
  <pageSetup paperSize="9" scale="90" orientation="landscape" r:id="rId1"/>
  <ignoredErrors>
    <ignoredError sqref="B5:N21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N62"/>
  <sheetViews>
    <sheetView zoomScaleNormal="100" workbookViewId="0"/>
  </sheetViews>
  <sheetFormatPr defaultRowHeight="12.75"/>
  <cols>
    <col min="1" max="1" width="25.28515625" style="30" customWidth="1"/>
    <col min="2" max="12" width="8.7109375" style="30" customWidth="1"/>
    <col min="13" max="13" width="22.28515625" style="30" customWidth="1"/>
    <col min="14" max="16384" width="9.140625" style="30"/>
  </cols>
  <sheetData>
    <row r="1" spans="1:14" ht="15.75">
      <c r="A1" s="39" t="s">
        <v>205</v>
      </c>
      <c r="B1" s="2"/>
      <c r="C1" s="40"/>
      <c r="D1" s="41"/>
      <c r="E1" s="41"/>
      <c r="F1" s="41"/>
      <c r="G1" s="41"/>
      <c r="H1" s="41"/>
      <c r="I1" s="41"/>
      <c r="J1" s="41"/>
      <c r="K1" s="41"/>
      <c r="L1" s="2"/>
      <c r="M1" s="2"/>
    </row>
    <row r="2" spans="1:14" ht="15">
      <c r="A2" s="42" t="s">
        <v>179</v>
      </c>
      <c r="B2" s="2"/>
      <c r="C2" s="43"/>
      <c r="D2" s="44"/>
      <c r="E2" s="44"/>
      <c r="F2" s="44"/>
      <c r="G2" s="44"/>
      <c r="H2" s="44"/>
      <c r="I2" s="44"/>
      <c r="J2" s="44"/>
      <c r="K2" s="44"/>
      <c r="L2" s="2"/>
      <c r="M2" s="2"/>
    </row>
    <row r="3" spans="1:14" ht="8.25" customHeight="1" thickBot="1">
      <c r="A3" s="45"/>
      <c r="B3" s="46"/>
      <c r="C3" s="47"/>
      <c r="D3" s="45"/>
      <c r="E3" s="48"/>
      <c r="F3" s="48"/>
      <c r="G3" s="48"/>
      <c r="H3" s="48"/>
      <c r="I3" s="48"/>
      <c r="J3" s="45"/>
      <c r="K3" s="45"/>
      <c r="L3" s="45"/>
      <c r="M3" s="45"/>
    </row>
    <row r="4" spans="1:14" ht="34.5" customHeight="1" thickBot="1">
      <c r="A4" s="211" t="s">
        <v>0</v>
      </c>
      <c r="B4" s="213" t="s">
        <v>226</v>
      </c>
      <c r="C4" s="49" t="s">
        <v>42</v>
      </c>
      <c r="D4" s="215" t="s">
        <v>43</v>
      </c>
      <c r="E4" s="205"/>
      <c r="F4" s="205"/>
      <c r="G4" s="205"/>
      <c r="H4" s="205"/>
      <c r="I4" s="205"/>
      <c r="J4" s="205"/>
      <c r="K4" s="50" t="s">
        <v>44</v>
      </c>
      <c r="L4" s="213" t="s">
        <v>45</v>
      </c>
      <c r="M4" s="211" t="s">
        <v>2</v>
      </c>
    </row>
    <row r="5" spans="1:14" ht="39" thickBot="1">
      <c r="A5" s="212"/>
      <c r="B5" s="214"/>
      <c r="C5" s="51" t="s">
        <v>46</v>
      </c>
      <c r="D5" s="52" t="s">
        <v>47</v>
      </c>
      <c r="E5" s="52" t="s">
        <v>48</v>
      </c>
      <c r="F5" s="52" t="s">
        <v>49</v>
      </c>
      <c r="G5" s="52" t="s">
        <v>50</v>
      </c>
      <c r="H5" s="52" t="s">
        <v>51</v>
      </c>
      <c r="I5" s="52" t="s">
        <v>52</v>
      </c>
      <c r="J5" s="52" t="s">
        <v>53</v>
      </c>
      <c r="K5" s="53" t="s">
        <v>54</v>
      </c>
      <c r="L5" s="214"/>
      <c r="M5" s="212" t="s">
        <v>2</v>
      </c>
    </row>
    <row r="6" spans="1:14">
      <c r="A6" s="207" t="s">
        <v>4</v>
      </c>
      <c r="B6" s="186" t="s">
        <v>227</v>
      </c>
      <c r="C6" s="55" t="s">
        <v>5</v>
      </c>
      <c r="D6" s="56" t="s">
        <v>37</v>
      </c>
      <c r="E6" s="56" t="s">
        <v>37</v>
      </c>
      <c r="F6" s="56" t="s">
        <v>37</v>
      </c>
      <c r="G6" s="56" t="s">
        <v>37</v>
      </c>
      <c r="H6" s="56" t="s">
        <v>37</v>
      </c>
      <c r="I6" s="56" t="s">
        <v>37</v>
      </c>
      <c r="J6" s="56" t="s">
        <v>37</v>
      </c>
      <c r="K6" s="36" t="s">
        <v>37</v>
      </c>
      <c r="L6" s="57" t="s">
        <v>56</v>
      </c>
      <c r="M6" s="208" t="s">
        <v>6</v>
      </c>
      <c r="N6" s="182"/>
    </row>
    <row r="7" spans="1:14">
      <c r="A7" s="208"/>
      <c r="B7" s="186" t="s">
        <v>228</v>
      </c>
      <c r="C7" s="55">
        <v>2008</v>
      </c>
      <c r="D7" s="56" t="s">
        <v>37</v>
      </c>
      <c r="E7" s="56" t="s">
        <v>37</v>
      </c>
      <c r="F7" s="56" t="s">
        <v>37</v>
      </c>
      <c r="G7" s="56" t="s">
        <v>37</v>
      </c>
      <c r="H7" s="56" t="s">
        <v>37</v>
      </c>
      <c r="I7" s="56" t="s">
        <v>37</v>
      </c>
      <c r="J7" s="56" t="s">
        <v>37</v>
      </c>
      <c r="K7" s="36">
        <v>2.8</v>
      </c>
      <c r="L7" s="57" t="s">
        <v>58</v>
      </c>
      <c r="M7" s="208"/>
      <c r="N7" s="182"/>
    </row>
    <row r="8" spans="1:14" ht="25.5">
      <c r="A8" s="209"/>
      <c r="B8" s="187" t="s">
        <v>229</v>
      </c>
      <c r="C8" s="55">
        <v>2009</v>
      </c>
      <c r="D8" s="185">
        <v>15.1</v>
      </c>
      <c r="E8" s="185">
        <v>85.7</v>
      </c>
      <c r="F8" s="185">
        <v>108.7</v>
      </c>
      <c r="G8" s="185">
        <v>95.8</v>
      </c>
      <c r="H8" s="185">
        <v>58.9</v>
      </c>
      <c r="I8" s="185">
        <v>22.5</v>
      </c>
      <c r="J8" s="185">
        <v>3</v>
      </c>
      <c r="K8" s="36">
        <v>1.9</v>
      </c>
      <c r="L8" s="57" t="s">
        <v>139</v>
      </c>
      <c r="M8" s="210"/>
      <c r="N8" s="182"/>
    </row>
    <row r="9" spans="1:14" ht="9" customHeight="1">
      <c r="A9" s="181"/>
      <c r="B9" s="187"/>
      <c r="C9" s="55"/>
      <c r="D9" s="185"/>
      <c r="E9" s="185"/>
      <c r="F9" s="185"/>
      <c r="G9" s="185"/>
      <c r="H9" s="185"/>
      <c r="I9" s="185"/>
      <c r="J9" s="185"/>
      <c r="K9" s="36"/>
      <c r="L9" s="57"/>
      <c r="M9" s="184"/>
      <c r="N9" s="182"/>
    </row>
    <row r="10" spans="1:14">
      <c r="A10" s="208" t="s">
        <v>7</v>
      </c>
      <c r="B10" s="186" t="s">
        <v>227</v>
      </c>
      <c r="C10" s="55" t="s">
        <v>5</v>
      </c>
      <c r="D10" s="56" t="s">
        <v>37</v>
      </c>
      <c r="E10" s="56" t="s">
        <v>37</v>
      </c>
      <c r="F10" s="56" t="s">
        <v>37</v>
      </c>
      <c r="G10" s="56" t="s">
        <v>37</v>
      </c>
      <c r="H10" s="56" t="s">
        <v>37</v>
      </c>
      <c r="I10" s="56" t="s">
        <v>37</v>
      </c>
      <c r="J10" s="56" t="s">
        <v>37</v>
      </c>
      <c r="K10" s="36" t="s">
        <v>37</v>
      </c>
      <c r="L10" s="57" t="s">
        <v>56</v>
      </c>
      <c r="M10" s="208" t="s">
        <v>8</v>
      </c>
      <c r="N10" s="182"/>
    </row>
    <row r="11" spans="1:14">
      <c r="A11" s="209"/>
      <c r="B11" s="186" t="s">
        <v>228</v>
      </c>
      <c r="C11" s="55">
        <v>2008</v>
      </c>
      <c r="D11" s="56">
        <v>50</v>
      </c>
      <c r="E11" s="56">
        <v>169</v>
      </c>
      <c r="F11" s="56">
        <v>185</v>
      </c>
      <c r="G11" s="56">
        <v>122</v>
      </c>
      <c r="H11" s="56">
        <v>59</v>
      </c>
      <c r="I11" s="56">
        <v>17</v>
      </c>
      <c r="J11" s="56">
        <v>2</v>
      </c>
      <c r="K11" s="36">
        <v>3</v>
      </c>
      <c r="L11" s="57" t="s">
        <v>58</v>
      </c>
      <c r="M11" s="210"/>
      <c r="N11" s="182"/>
    </row>
    <row r="12" spans="1:14" ht="9" customHeight="1">
      <c r="A12" s="181"/>
      <c r="B12" s="186"/>
      <c r="C12" s="55"/>
      <c r="D12" s="56"/>
      <c r="E12" s="56"/>
      <c r="F12" s="56"/>
      <c r="G12" s="56"/>
      <c r="H12" s="56"/>
      <c r="I12" s="56"/>
      <c r="J12" s="56"/>
      <c r="K12" s="36"/>
      <c r="L12" s="57"/>
      <c r="M12" s="184"/>
      <c r="N12" s="182"/>
    </row>
    <row r="13" spans="1:14">
      <c r="A13" s="208" t="s">
        <v>9</v>
      </c>
      <c r="B13" s="186" t="s">
        <v>227</v>
      </c>
      <c r="C13" s="55" t="s">
        <v>5</v>
      </c>
      <c r="D13" s="56" t="s">
        <v>37</v>
      </c>
      <c r="E13" s="56" t="s">
        <v>37</v>
      </c>
      <c r="F13" s="56" t="s">
        <v>37</v>
      </c>
      <c r="G13" s="56" t="s">
        <v>37</v>
      </c>
      <c r="H13" s="56" t="s">
        <v>37</v>
      </c>
      <c r="I13" s="56" t="s">
        <v>37</v>
      </c>
      <c r="J13" s="56" t="s">
        <v>37</v>
      </c>
      <c r="K13" s="36" t="s">
        <v>37</v>
      </c>
      <c r="L13" s="57" t="s">
        <v>56</v>
      </c>
      <c r="M13" s="208" t="s">
        <v>10</v>
      </c>
      <c r="N13" s="182"/>
    </row>
    <row r="14" spans="1:14">
      <c r="A14" s="209"/>
      <c r="B14" s="186" t="s">
        <v>228</v>
      </c>
      <c r="C14" s="55">
        <v>2006</v>
      </c>
      <c r="D14" s="56">
        <v>68</v>
      </c>
      <c r="E14" s="56">
        <v>187</v>
      </c>
      <c r="F14" s="56">
        <v>221</v>
      </c>
      <c r="G14" s="56">
        <v>188</v>
      </c>
      <c r="H14" s="56">
        <v>136</v>
      </c>
      <c r="I14" s="56">
        <v>56</v>
      </c>
      <c r="J14" s="56">
        <v>9</v>
      </c>
      <c r="K14" s="36">
        <v>4.3</v>
      </c>
      <c r="L14" s="57" t="s">
        <v>58</v>
      </c>
      <c r="M14" s="210"/>
      <c r="N14" s="182"/>
    </row>
    <row r="15" spans="1:14" ht="9" customHeight="1">
      <c r="A15" s="181"/>
      <c r="B15" s="186"/>
      <c r="C15" s="55"/>
      <c r="D15" s="56"/>
      <c r="E15" s="56"/>
      <c r="F15" s="56"/>
      <c r="G15" s="56"/>
      <c r="H15" s="56"/>
      <c r="I15" s="56"/>
      <c r="J15" s="56"/>
      <c r="K15" s="36"/>
      <c r="L15" s="57"/>
      <c r="M15" s="184"/>
      <c r="N15" s="182"/>
    </row>
    <row r="16" spans="1:14">
      <c r="A16" s="208" t="s">
        <v>11</v>
      </c>
      <c r="B16" s="186" t="s">
        <v>227</v>
      </c>
      <c r="C16" s="55">
        <v>2002</v>
      </c>
      <c r="D16" s="56">
        <v>28</v>
      </c>
      <c r="E16" s="56">
        <v>150</v>
      </c>
      <c r="F16" s="56">
        <v>202</v>
      </c>
      <c r="G16" s="56">
        <v>184</v>
      </c>
      <c r="H16" s="56">
        <v>122</v>
      </c>
      <c r="I16" s="56">
        <v>43</v>
      </c>
      <c r="J16" s="56">
        <v>5</v>
      </c>
      <c r="K16" s="36">
        <v>3.7</v>
      </c>
      <c r="L16" s="57" t="s">
        <v>56</v>
      </c>
      <c r="M16" s="208" t="s">
        <v>12</v>
      </c>
      <c r="N16" s="182"/>
    </row>
    <row r="17" spans="1:14">
      <c r="A17" s="209"/>
      <c r="B17" s="186" t="s">
        <v>228</v>
      </c>
      <c r="C17" s="55">
        <v>2007</v>
      </c>
      <c r="D17" s="56">
        <v>28</v>
      </c>
      <c r="E17" s="56">
        <v>148</v>
      </c>
      <c r="F17" s="56">
        <v>212</v>
      </c>
      <c r="G17" s="56">
        <v>162</v>
      </c>
      <c r="H17" s="56">
        <v>121</v>
      </c>
      <c r="I17" s="56">
        <v>41</v>
      </c>
      <c r="J17" s="56">
        <v>6</v>
      </c>
      <c r="K17" s="36" t="s">
        <v>163</v>
      </c>
      <c r="L17" s="57" t="s">
        <v>58</v>
      </c>
      <c r="M17" s="210"/>
      <c r="N17" s="182"/>
    </row>
    <row r="18" spans="1:14" ht="9" customHeight="1">
      <c r="A18" s="181"/>
      <c r="B18" s="186"/>
      <c r="C18" s="55"/>
      <c r="D18" s="56"/>
      <c r="E18" s="56"/>
      <c r="F18" s="56"/>
      <c r="G18" s="56"/>
      <c r="H18" s="56"/>
      <c r="I18" s="56"/>
      <c r="J18" s="56"/>
      <c r="K18" s="36"/>
      <c r="L18" s="57"/>
      <c r="M18" s="184"/>
      <c r="N18" s="182"/>
    </row>
    <row r="19" spans="1:14">
      <c r="A19" s="208" t="s">
        <v>13</v>
      </c>
      <c r="B19" s="186" t="s">
        <v>227</v>
      </c>
      <c r="C19" s="55" t="s">
        <v>5</v>
      </c>
      <c r="D19" s="56"/>
      <c r="E19" s="56"/>
      <c r="F19" s="56"/>
      <c r="G19" s="56"/>
      <c r="H19" s="56"/>
      <c r="I19" s="56"/>
      <c r="J19" s="56"/>
      <c r="K19" s="36"/>
      <c r="L19" s="57" t="s">
        <v>56</v>
      </c>
      <c r="M19" s="208" t="s">
        <v>14</v>
      </c>
      <c r="N19" s="182"/>
    </row>
    <row r="20" spans="1:14">
      <c r="A20" s="208"/>
      <c r="B20" s="186" t="s">
        <v>228</v>
      </c>
      <c r="C20" s="55" t="s">
        <v>5</v>
      </c>
      <c r="D20" s="56" t="s">
        <v>37</v>
      </c>
      <c r="E20" s="56" t="s">
        <v>37</v>
      </c>
      <c r="F20" s="56" t="s">
        <v>37</v>
      </c>
      <c r="G20" s="56" t="s">
        <v>37</v>
      </c>
      <c r="H20" s="56" t="s">
        <v>37</v>
      </c>
      <c r="I20" s="56" t="s">
        <v>37</v>
      </c>
      <c r="J20" s="56" t="s">
        <v>37</v>
      </c>
      <c r="K20" s="36" t="s">
        <v>37</v>
      </c>
      <c r="L20" s="57" t="s">
        <v>58</v>
      </c>
      <c r="M20" s="208"/>
      <c r="N20" s="182"/>
    </row>
    <row r="21" spans="1:14" ht="25.5">
      <c r="A21" s="209"/>
      <c r="B21" s="187" t="s">
        <v>229</v>
      </c>
      <c r="C21" s="55" t="s">
        <v>5</v>
      </c>
      <c r="D21" s="56">
        <v>9.8000000000000007</v>
      </c>
      <c r="E21" s="56">
        <v>82.2</v>
      </c>
      <c r="F21" s="56">
        <v>102.3</v>
      </c>
      <c r="G21" s="56">
        <v>91.5</v>
      </c>
      <c r="H21" s="56">
        <v>56.4</v>
      </c>
      <c r="I21" s="56">
        <v>20.3</v>
      </c>
      <c r="J21" s="56">
        <v>2.4</v>
      </c>
      <c r="K21" s="36">
        <v>1.8</v>
      </c>
      <c r="L21" s="57" t="s">
        <v>139</v>
      </c>
      <c r="M21" s="210"/>
      <c r="N21" s="182"/>
    </row>
    <row r="22" spans="1:14" ht="9" customHeight="1">
      <c r="A22" s="181"/>
      <c r="B22" s="187"/>
      <c r="C22" s="173"/>
      <c r="D22" s="56"/>
      <c r="E22" s="56"/>
      <c r="F22" s="56"/>
      <c r="G22" s="56"/>
      <c r="H22" s="56"/>
      <c r="I22" s="56"/>
      <c r="J22" s="56"/>
      <c r="K22" s="36"/>
      <c r="L22" s="57"/>
      <c r="M22" s="184"/>
      <c r="N22" s="182"/>
    </row>
    <row r="23" spans="1:14">
      <c r="A23" s="208" t="s">
        <v>15</v>
      </c>
      <c r="B23" s="186" t="s">
        <v>227</v>
      </c>
      <c r="C23" s="55" t="s">
        <v>5</v>
      </c>
      <c r="D23" s="56" t="s">
        <v>37</v>
      </c>
      <c r="E23" s="56" t="s">
        <v>37</v>
      </c>
      <c r="F23" s="56" t="s">
        <v>37</v>
      </c>
      <c r="G23" s="56" t="s">
        <v>37</v>
      </c>
      <c r="H23" s="56" t="s">
        <v>37</v>
      </c>
      <c r="I23" s="56" t="s">
        <v>37</v>
      </c>
      <c r="J23" s="56" t="s">
        <v>37</v>
      </c>
      <c r="K23" s="36" t="s">
        <v>37</v>
      </c>
      <c r="L23" s="57" t="s">
        <v>56</v>
      </c>
      <c r="M23" s="208" t="s">
        <v>16</v>
      </c>
      <c r="N23" s="182"/>
    </row>
    <row r="24" spans="1:14">
      <c r="A24" s="209"/>
      <c r="B24" s="186" t="s">
        <v>228</v>
      </c>
      <c r="C24" s="55">
        <v>2004</v>
      </c>
      <c r="D24" s="56" t="s">
        <v>37</v>
      </c>
      <c r="E24" s="56" t="s">
        <v>37</v>
      </c>
      <c r="F24" s="56" t="s">
        <v>37</v>
      </c>
      <c r="G24" s="56" t="s">
        <v>37</v>
      </c>
      <c r="H24" s="56" t="s">
        <v>37</v>
      </c>
      <c r="I24" s="56" t="s">
        <v>37</v>
      </c>
      <c r="J24" s="56" t="s">
        <v>37</v>
      </c>
      <c r="K24" s="36">
        <v>1.9</v>
      </c>
      <c r="L24" s="57" t="s">
        <v>58</v>
      </c>
      <c r="M24" s="210"/>
      <c r="N24" s="182"/>
    </row>
    <row r="25" spans="1:14" ht="9" customHeight="1">
      <c r="A25" s="181"/>
      <c r="B25" s="186"/>
      <c r="C25" s="55"/>
      <c r="D25" s="56"/>
      <c r="E25" s="56"/>
      <c r="F25" s="56"/>
      <c r="G25" s="56"/>
      <c r="H25" s="56"/>
      <c r="I25" s="56"/>
      <c r="J25" s="56"/>
      <c r="K25" s="36"/>
      <c r="L25" s="57"/>
      <c r="M25" s="184"/>
      <c r="N25" s="182"/>
    </row>
    <row r="26" spans="1:14">
      <c r="A26" s="208" t="s">
        <v>161</v>
      </c>
      <c r="B26" s="186" t="s">
        <v>227</v>
      </c>
      <c r="C26" s="55" t="s">
        <v>5</v>
      </c>
      <c r="D26" s="56" t="s">
        <v>37</v>
      </c>
      <c r="E26" s="56" t="s">
        <v>37</v>
      </c>
      <c r="F26" s="56" t="s">
        <v>37</v>
      </c>
      <c r="G26" s="56" t="s">
        <v>37</v>
      </c>
      <c r="H26" s="56" t="s">
        <v>37</v>
      </c>
      <c r="I26" s="56" t="s">
        <v>37</v>
      </c>
      <c r="J26" s="56" t="s">
        <v>37</v>
      </c>
      <c r="K26" s="36" t="s">
        <v>37</v>
      </c>
      <c r="L26" s="57" t="s">
        <v>56</v>
      </c>
      <c r="M26" s="208" t="s">
        <v>162</v>
      </c>
      <c r="N26" s="182"/>
    </row>
    <row r="27" spans="1:14">
      <c r="A27" s="209"/>
      <c r="B27" s="186" t="s">
        <v>228</v>
      </c>
      <c r="C27" s="55" t="s">
        <v>5</v>
      </c>
      <c r="D27" s="56" t="s">
        <v>37</v>
      </c>
      <c r="E27" s="56" t="s">
        <v>37</v>
      </c>
      <c r="F27" s="56" t="s">
        <v>37</v>
      </c>
      <c r="G27" s="56" t="s">
        <v>37</v>
      </c>
      <c r="H27" s="56" t="s">
        <v>37</v>
      </c>
      <c r="I27" s="56" t="s">
        <v>37</v>
      </c>
      <c r="J27" s="56" t="s">
        <v>37</v>
      </c>
      <c r="K27" s="36" t="s">
        <v>37</v>
      </c>
      <c r="L27" s="57" t="s">
        <v>58</v>
      </c>
      <c r="M27" s="210"/>
      <c r="N27" s="182"/>
    </row>
    <row r="28" spans="1:14" ht="9" customHeight="1">
      <c r="A28" s="181"/>
      <c r="B28" s="186"/>
      <c r="C28" s="55"/>
      <c r="D28" s="56"/>
      <c r="E28" s="56"/>
      <c r="F28" s="56"/>
      <c r="G28" s="56"/>
      <c r="H28" s="56"/>
      <c r="I28" s="56"/>
      <c r="J28" s="56"/>
      <c r="K28" s="36"/>
      <c r="L28" s="57"/>
      <c r="M28" s="184"/>
      <c r="N28" s="182"/>
    </row>
    <row r="29" spans="1:14">
      <c r="A29" s="208" t="s">
        <v>157</v>
      </c>
      <c r="B29" s="186" t="s">
        <v>227</v>
      </c>
      <c r="C29" s="55">
        <v>2011</v>
      </c>
      <c r="D29" s="56" t="s">
        <v>37</v>
      </c>
      <c r="E29" s="56" t="s">
        <v>37</v>
      </c>
      <c r="F29" s="56" t="s">
        <v>37</v>
      </c>
      <c r="G29" s="56" t="s">
        <v>37</v>
      </c>
      <c r="H29" s="56" t="s">
        <v>37</v>
      </c>
      <c r="I29" s="56" t="s">
        <v>37</v>
      </c>
      <c r="J29" s="56" t="s">
        <v>37</v>
      </c>
      <c r="K29" s="36">
        <v>2.14</v>
      </c>
      <c r="L29" s="57" t="s">
        <v>56</v>
      </c>
      <c r="M29" s="210" t="s">
        <v>158</v>
      </c>
      <c r="N29" s="182"/>
    </row>
    <row r="30" spans="1:14">
      <c r="A30" s="209"/>
      <c r="B30" s="186" t="s">
        <v>228</v>
      </c>
      <c r="C30" s="55">
        <v>2010</v>
      </c>
      <c r="D30" s="56" t="s">
        <v>37</v>
      </c>
      <c r="E30" s="56" t="s">
        <v>37</v>
      </c>
      <c r="F30" s="56" t="s">
        <v>37</v>
      </c>
      <c r="G30" s="56" t="s">
        <v>37</v>
      </c>
      <c r="H30" s="56" t="s">
        <v>37</v>
      </c>
      <c r="I30" s="56" t="s">
        <v>37</v>
      </c>
      <c r="J30" s="56" t="s">
        <v>37</v>
      </c>
      <c r="K30" s="36">
        <v>2.19</v>
      </c>
      <c r="L30" s="57" t="s">
        <v>58</v>
      </c>
      <c r="M30" s="210"/>
      <c r="N30" s="182"/>
    </row>
    <row r="31" spans="1:14" ht="25.5">
      <c r="A31" s="216"/>
      <c r="B31" s="187" t="s">
        <v>229</v>
      </c>
      <c r="C31" s="55">
        <v>2012</v>
      </c>
      <c r="D31" s="56" t="s">
        <v>37</v>
      </c>
      <c r="E31" s="56" t="s">
        <v>37</v>
      </c>
      <c r="F31" s="56" t="s">
        <v>37</v>
      </c>
      <c r="G31" s="56" t="s">
        <v>37</v>
      </c>
      <c r="H31" s="56" t="s">
        <v>37</v>
      </c>
      <c r="I31" s="56" t="s">
        <v>37</v>
      </c>
      <c r="J31" s="56" t="s">
        <v>37</v>
      </c>
      <c r="K31" s="36">
        <v>2.09</v>
      </c>
      <c r="L31" s="57" t="s">
        <v>139</v>
      </c>
      <c r="M31" s="210"/>
      <c r="N31" s="182"/>
    </row>
    <row r="32" spans="1:14" ht="9" customHeight="1">
      <c r="A32" s="182"/>
      <c r="B32" s="187"/>
      <c r="C32" s="55"/>
      <c r="D32" s="56"/>
      <c r="E32" s="56"/>
      <c r="F32" s="56"/>
      <c r="G32" s="56"/>
      <c r="H32" s="56"/>
      <c r="I32" s="56"/>
      <c r="J32" s="56"/>
      <c r="K32" s="36"/>
      <c r="L32" s="57"/>
      <c r="M32" s="184"/>
      <c r="N32" s="182"/>
    </row>
    <row r="33" spans="1:14">
      <c r="A33" s="208" t="s">
        <v>17</v>
      </c>
      <c r="B33" s="186" t="s">
        <v>227</v>
      </c>
      <c r="C33" s="55">
        <v>2010</v>
      </c>
      <c r="D33" s="56">
        <v>8.92</v>
      </c>
      <c r="E33" s="56">
        <v>97.31</v>
      </c>
      <c r="F33" s="56">
        <v>199</v>
      </c>
      <c r="G33" s="56">
        <v>202.61</v>
      </c>
      <c r="H33" s="56">
        <v>152.31</v>
      </c>
      <c r="I33" s="56">
        <v>68</v>
      </c>
      <c r="J33" s="56">
        <v>17.45</v>
      </c>
      <c r="K33" s="36">
        <v>3.3</v>
      </c>
      <c r="L33" s="57" t="s">
        <v>56</v>
      </c>
      <c r="M33" s="208" t="s">
        <v>18</v>
      </c>
      <c r="N33" s="182"/>
    </row>
    <row r="34" spans="1:14">
      <c r="A34" s="209"/>
      <c r="B34" s="186" t="s">
        <v>228</v>
      </c>
      <c r="C34" s="55">
        <v>2009</v>
      </c>
      <c r="D34" s="56">
        <v>13.6</v>
      </c>
      <c r="E34" s="56">
        <v>101.3</v>
      </c>
      <c r="F34" s="56">
        <v>148.19999999999999</v>
      </c>
      <c r="G34" s="56">
        <v>131.69999999999999</v>
      </c>
      <c r="H34" s="56">
        <v>90.8</v>
      </c>
      <c r="I34" s="56">
        <v>38.299999999999997</v>
      </c>
      <c r="J34" s="56">
        <v>9.9</v>
      </c>
      <c r="K34" s="36">
        <v>2.7</v>
      </c>
      <c r="L34" s="57" t="s">
        <v>58</v>
      </c>
      <c r="M34" s="210"/>
      <c r="N34" s="182"/>
    </row>
    <row r="35" spans="1:14" ht="25.5">
      <c r="A35" s="181"/>
      <c r="B35" s="187" t="s">
        <v>229</v>
      </c>
      <c r="C35" s="55">
        <v>2011</v>
      </c>
      <c r="D35" s="56">
        <v>12</v>
      </c>
      <c r="E35" s="56">
        <v>97.5</v>
      </c>
      <c r="F35" s="56">
        <v>161</v>
      </c>
      <c r="G35" s="56">
        <v>147.30000000000001</v>
      </c>
      <c r="H35" s="56">
        <v>101</v>
      </c>
      <c r="I35" s="56">
        <v>42.4</v>
      </c>
      <c r="J35" s="56">
        <v>9.3000000000000007</v>
      </c>
      <c r="K35" s="36">
        <v>2.9</v>
      </c>
      <c r="L35" s="57" t="s">
        <v>139</v>
      </c>
      <c r="M35" s="184"/>
      <c r="N35" s="182"/>
    </row>
    <row r="36" spans="1:14" ht="9" customHeight="1">
      <c r="A36" s="181"/>
      <c r="B36" s="187"/>
      <c r="C36" s="55"/>
      <c r="D36" s="56"/>
      <c r="E36" s="56"/>
      <c r="F36" s="56"/>
      <c r="G36" s="56"/>
      <c r="H36" s="56"/>
      <c r="I36" s="56"/>
      <c r="J36" s="56"/>
      <c r="K36" s="36"/>
      <c r="L36" s="57"/>
      <c r="M36" s="184"/>
      <c r="N36" s="182"/>
    </row>
    <row r="37" spans="1:14">
      <c r="A37" s="208" t="s">
        <v>19</v>
      </c>
      <c r="B37" s="186" t="s">
        <v>227</v>
      </c>
      <c r="C37" s="55">
        <v>2010</v>
      </c>
      <c r="D37" s="56">
        <v>59.8</v>
      </c>
      <c r="E37" s="56">
        <v>233.3</v>
      </c>
      <c r="F37" s="56">
        <v>248.1</v>
      </c>
      <c r="G37" s="56">
        <v>204.2</v>
      </c>
      <c r="H37" s="56">
        <v>132.80000000000001</v>
      </c>
      <c r="I37" s="56">
        <v>49.5</v>
      </c>
      <c r="J37" s="56">
        <v>7.6</v>
      </c>
      <c r="K37" s="36">
        <v>4.5999999999999996</v>
      </c>
      <c r="L37" s="57" t="s">
        <v>56</v>
      </c>
      <c r="M37" s="208" t="s">
        <v>20</v>
      </c>
      <c r="N37" s="182"/>
    </row>
    <row r="38" spans="1:14">
      <c r="A38" s="209"/>
      <c r="B38" s="186" t="s">
        <v>228</v>
      </c>
      <c r="C38" s="55" t="s">
        <v>166</v>
      </c>
      <c r="D38" s="56">
        <v>67</v>
      </c>
      <c r="E38" s="56">
        <v>198</v>
      </c>
      <c r="F38" s="56">
        <v>231</v>
      </c>
      <c r="G38" s="56">
        <v>197</v>
      </c>
      <c r="H38" s="56">
        <v>141</v>
      </c>
      <c r="I38" s="56">
        <v>47</v>
      </c>
      <c r="J38" s="56">
        <v>6</v>
      </c>
      <c r="K38" s="36">
        <v>4.4000000000000004</v>
      </c>
      <c r="L38" s="57" t="s">
        <v>58</v>
      </c>
      <c r="M38" s="210"/>
      <c r="N38" s="182"/>
    </row>
    <row r="39" spans="1:14" ht="9" customHeight="1">
      <c r="A39" s="181"/>
      <c r="B39" s="186"/>
      <c r="C39" s="55"/>
      <c r="D39" s="56"/>
      <c r="E39" s="56"/>
      <c r="F39" s="56"/>
      <c r="G39" s="56"/>
      <c r="H39" s="56"/>
      <c r="I39" s="56"/>
      <c r="J39" s="56"/>
      <c r="K39" s="36"/>
      <c r="L39" s="57"/>
      <c r="M39" s="184"/>
      <c r="N39" s="182"/>
    </row>
    <row r="40" spans="1:14">
      <c r="A40" s="208" t="s">
        <v>21</v>
      </c>
      <c r="B40" s="186" t="s">
        <v>227</v>
      </c>
      <c r="C40" s="55">
        <v>2010</v>
      </c>
      <c r="D40" s="58">
        <v>10.26</v>
      </c>
      <c r="E40" s="58">
        <v>114.91</v>
      </c>
      <c r="F40" s="58">
        <v>192.08</v>
      </c>
      <c r="G40" s="58">
        <v>196.93</v>
      </c>
      <c r="H40" s="58">
        <v>137.80000000000001</v>
      </c>
      <c r="I40" s="58">
        <v>59.43</v>
      </c>
      <c r="J40" s="58">
        <v>6.22</v>
      </c>
      <c r="K40" s="36">
        <v>3.59</v>
      </c>
      <c r="L40" s="57" t="s">
        <v>56</v>
      </c>
      <c r="M40" s="208" t="s">
        <v>22</v>
      </c>
      <c r="N40" s="182"/>
    </row>
    <row r="41" spans="1:14">
      <c r="A41" s="209"/>
      <c r="B41" s="186" t="s">
        <v>228</v>
      </c>
      <c r="C41" s="55">
        <v>2011</v>
      </c>
      <c r="D41" s="56">
        <v>8.36</v>
      </c>
      <c r="E41" s="56">
        <v>106.02</v>
      </c>
      <c r="F41" s="56">
        <v>188.27</v>
      </c>
      <c r="G41" s="56">
        <v>186.58</v>
      </c>
      <c r="H41" s="56">
        <v>132.74</v>
      </c>
      <c r="I41" s="56">
        <v>50.87</v>
      </c>
      <c r="J41" s="56">
        <v>5.64</v>
      </c>
      <c r="K41" s="36">
        <v>3.39</v>
      </c>
      <c r="L41" s="57" t="s">
        <v>58</v>
      </c>
      <c r="M41" s="210"/>
      <c r="N41" s="182"/>
    </row>
    <row r="42" spans="1:14" ht="9" customHeight="1">
      <c r="A42" s="181"/>
      <c r="B42" s="186"/>
      <c r="C42" s="55"/>
      <c r="D42" s="56"/>
      <c r="E42" s="56"/>
      <c r="F42" s="56"/>
      <c r="G42" s="56"/>
      <c r="H42" s="56"/>
      <c r="I42" s="56"/>
      <c r="J42" s="56"/>
      <c r="K42" s="36"/>
      <c r="L42" s="57"/>
      <c r="M42" s="184"/>
      <c r="N42" s="182"/>
    </row>
    <row r="43" spans="1:14">
      <c r="A43" s="208" t="s">
        <v>23</v>
      </c>
      <c r="B43" s="186" t="s">
        <v>227</v>
      </c>
      <c r="C43" s="55">
        <v>2004</v>
      </c>
      <c r="D43" s="56" t="s">
        <v>37</v>
      </c>
      <c r="E43" s="56" t="s">
        <v>37</v>
      </c>
      <c r="F43" s="56" t="s">
        <v>37</v>
      </c>
      <c r="G43" s="56" t="s">
        <v>37</v>
      </c>
      <c r="H43" s="56" t="s">
        <v>37</v>
      </c>
      <c r="I43" s="56" t="s">
        <v>37</v>
      </c>
      <c r="J43" s="56" t="s">
        <v>37</v>
      </c>
      <c r="K43" s="36">
        <v>3.6</v>
      </c>
      <c r="L43" s="57" t="s">
        <v>56</v>
      </c>
      <c r="M43" s="208" t="s">
        <v>24</v>
      </c>
      <c r="N43" s="182"/>
    </row>
    <row r="44" spans="1:14">
      <c r="A44" s="209"/>
      <c r="B44" s="186" t="s">
        <v>228</v>
      </c>
      <c r="C44" s="55">
        <v>2009</v>
      </c>
      <c r="D44" s="56" t="s">
        <v>37</v>
      </c>
      <c r="E44" s="56" t="s">
        <v>37</v>
      </c>
      <c r="F44" s="56" t="s">
        <v>37</v>
      </c>
      <c r="G44" s="56" t="s">
        <v>37</v>
      </c>
      <c r="H44" s="56" t="s">
        <v>37</v>
      </c>
      <c r="I44" s="56" t="s">
        <v>37</v>
      </c>
      <c r="J44" s="56" t="s">
        <v>37</v>
      </c>
      <c r="K44" s="36">
        <v>3</v>
      </c>
      <c r="L44" s="57" t="s">
        <v>58</v>
      </c>
      <c r="M44" s="210"/>
      <c r="N44" s="182"/>
    </row>
    <row r="45" spans="1:14" ht="9" customHeight="1">
      <c r="A45" s="181"/>
      <c r="B45" s="186"/>
      <c r="C45" s="55"/>
      <c r="D45" s="56"/>
      <c r="E45" s="56"/>
      <c r="F45" s="56"/>
      <c r="G45" s="56"/>
      <c r="H45" s="56"/>
      <c r="I45" s="56"/>
      <c r="J45" s="56"/>
      <c r="K45" s="36"/>
      <c r="L45" s="57"/>
      <c r="M45" s="184"/>
      <c r="N45" s="182"/>
    </row>
    <row r="46" spans="1:14">
      <c r="A46" s="208" t="s">
        <v>25</v>
      </c>
      <c r="B46" s="186" t="s">
        <v>227</v>
      </c>
      <c r="C46" s="55">
        <v>2008</v>
      </c>
      <c r="D46" s="56">
        <f>0.022*1000</f>
        <v>22</v>
      </c>
      <c r="E46" s="56">
        <f>0.094*1000</f>
        <v>94</v>
      </c>
      <c r="F46" s="56">
        <f>0.168*1000</f>
        <v>168</v>
      </c>
      <c r="G46" s="56">
        <f>0.156*1000</f>
        <v>156</v>
      </c>
      <c r="H46" s="56">
        <f>0.11*1000</f>
        <v>110</v>
      </c>
      <c r="I46" s="56">
        <f>0.054*1000</f>
        <v>54</v>
      </c>
      <c r="J46" s="56">
        <f>0.013*1000</f>
        <v>13</v>
      </c>
      <c r="K46" s="36">
        <v>3.1</v>
      </c>
      <c r="L46" s="57" t="s">
        <v>56</v>
      </c>
      <c r="M46" s="208" t="s">
        <v>26</v>
      </c>
      <c r="N46" s="182"/>
    </row>
    <row r="47" spans="1:14">
      <c r="A47" s="209"/>
      <c r="B47" s="186" t="s">
        <v>228</v>
      </c>
      <c r="C47" s="55">
        <v>1999</v>
      </c>
      <c r="D47" s="56" t="s">
        <v>37</v>
      </c>
      <c r="E47" s="56" t="s">
        <v>37</v>
      </c>
      <c r="F47" s="56" t="s">
        <v>37</v>
      </c>
      <c r="G47" s="56" t="s">
        <v>37</v>
      </c>
      <c r="H47" s="56" t="s">
        <v>37</v>
      </c>
      <c r="I47" s="56" t="s">
        <v>37</v>
      </c>
      <c r="J47" s="56" t="s">
        <v>37</v>
      </c>
      <c r="K47" s="36">
        <v>5.9</v>
      </c>
      <c r="L47" s="57" t="s">
        <v>58</v>
      </c>
      <c r="M47" s="210"/>
      <c r="N47" s="182"/>
    </row>
    <row r="48" spans="1:14" ht="9" customHeight="1">
      <c r="A48" s="181"/>
      <c r="B48" s="186"/>
      <c r="C48" s="55"/>
      <c r="D48" s="56"/>
      <c r="E48" s="56"/>
      <c r="F48" s="56"/>
      <c r="G48" s="56"/>
      <c r="H48" s="56"/>
      <c r="I48" s="56"/>
      <c r="J48" s="56"/>
      <c r="K48" s="36"/>
      <c r="L48" s="57"/>
      <c r="M48" s="184"/>
      <c r="N48" s="182"/>
    </row>
    <row r="49" spans="1:14">
      <c r="A49" s="208" t="s">
        <v>27</v>
      </c>
      <c r="B49" s="186" t="s">
        <v>227</v>
      </c>
      <c r="C49" s="55">
        <v>2004</v>
      </c>
      <c r="D49" s="56">
        <v>75</v>
      </c>
      <c r="E49" s="56">
        <v>136</v>
      </c>
      <c r="F49" s="56">
        <v>175</v>
      </c>
      <c r="G49" s="56">
        <v>155</v>
      </c>
      <c r="H49" s="56">
        <v>110</v>
      </c>
      <c r="I49" s="56">
        <v>49</v>
      </c>
      <c r="J49" s="56">
        <v>16</v>
      </c>
      <c r="K49" s="36">
        <v>3.6</v>
      </c>
      <c r="L49" s="57" t="s">
        <v>56</v>
      </c>
      <c r="M49" s="208" t="s">
        <v>38</v>
      </c>
      <c r="N49" s="182"/>
    </row>
    <row r="50" spans="1:14">
      <c r="A50" s="209"/>
      <c r="B50" s="186" t="s">
        <v>228</v>
      </c>
      <c r="C50" s="55">
        <v>2009</v>
      </c>
      <c r="D50" s="58">
        <v>54</v>
      </c>
      <c r="E50" s="58">
        <v>156.4</v>
      </c>
      <c r="F50" s="56">
        <v>187.1</v>
      </c>
      <c r="G50" s="56">
        <v>159.1</v>
      </c>
      <c r="H50" s="56">
        <v>98.7</v>
      </c>
      <c r="I50" s="56">
        <v>33.6</v>
      </c>
      <c r="J50" s="56">
        <v>5</v>
      </c>
      <c r="K50" s="36">
        <v>3.5</v>
      </c>
      <c r="L50" s="57" t="s">
        <v>58</v>
      </c>
      <c r="M50" s="210"/>
      <c r="N50" s="182"/>
    </row>
    <row r="51" spans="1:14" ht="9" customHeight="1">
      <c r="A51" s="181"/>
      <c r="B51" s="186"/>
      <c r="C51" s="55"/>
      <c r="D51" s="58"/>
      <c r="E51" s="58"/>
      <c r="F51" s="56"/>
      <c r="G51" s="56"/>
      <c r="H51" s="56"/>
      <c r="I51" s="56"/>
      <c r="J51" s="56"/>
      <c r="K51" s="36"/>
      <c r="L51" s="57"/>
      <c r="M51" s="184"/>
      <c r="N51" s="182"/>
    </row>
    <row r="52" spans="1:14">
      <c r="A52" s="208" t="s">
        <v>159</v>
      </c>
      <c r="B52" s="186" t="s">
        <v>227</v>
      </c>
      <c r="C52" s="55">
        <v>2004</v>
      </c>
      <c r="D52" s="56">
        <v>5.8</v>
      </c>
      <c r="E52" s="56">
        <v>53.9</v>
      </c>
      <c r="F52" s="56">
        <v>117.8</v>
      </c>
      <c r="G52" s="56">
        <v>125.3</v>
      </c>
      <c r="H52" s="56">
        <v>76.400000000000006</v>
      </c>
      <c r="I52" s="56">
        <v>23.1</v>
      </c>
      <c r="J52" s="56">
        <v>2</v>
      </c>
      <c r="K52" s="36">
        <v>2.02</v>
      </c>
      <c r="L52" s="57" t="s">
        <v>56</v>
      </c>
      <c r="M52" s="208" t="s">
        <v>160</v>
      </c>
      <c r="N52" s="182"/>
    </row>
    <row r="53" spans="1:14">
      <c r="A53" s="209"/>
      <c r="B53" s="186" t="s">
        <v>228</v>
      </c>
      <c r="C53" s="55" t="s">
        <v>5</v>
      </c>
      <c r="D53" s="56" t="s">
        <v>37</v>
      </c>
      <c r="E53" s="56" t="s">
        <v>37</v>
      </c>
      <c r="F53" s="56" t="s">
        <v>37</v>
      </c>
      <c r="G53" s="56" t="s">
        <v>37</v>
      </c>
      <c r="H53" s="56" t="s">
        <v>37</v>
      </c>
      <c r="I53" s="56" t="s">
        <v>37</v>
      </c>
      <c r="J53" s="56" t="s">
        <v>37</v>
      </c>
      <c r="K53" s="36" t="s">
        <v>37</v>
      </c>
      <c r="L53" s="57" t="s">
        <v>58</v>
      </c>
      <c r="M53" s="210"/>
      <c r="N53" s="182"/>
    </row>
    <row r="54" spans="1:14" ht="25.5">
      <c r="A54" s="219"/>
      <c r="B54" s="187" t="s">
        <v>229</v>
      </c>
      <c r="C54" s="55">
        <v>2011</v>
      </c>
      <c r="D54" s="56">
        <v>6.9</v>
      </c>
      <c r="E54" s="56">
        <v>56.1</v>
      </c>
      <c r="F54" s="56">
        <v>123.7</v>
      </c>
      <c r="G54" s="56">
        <v>131.5</v>
      </c>
      <c r="H54" s="56">
        <v>86.7</v>
      </c>
      <c r="I54" s="56">
        <v>23.8</v>
      </c>
      <c r="J54" s="56">
        <v>2.1</v>
      </c>
      <c r="K54" s="36">
        <v>2.15</v>
      </c>
      <c r="L54" s="57"/>
      <c r="M54" s="219"/>
      <c r="N54" s="182"/>
    </row>
    <row r="55" spans="1:14" ht="9" customHeight="1">
      <c r="A55" s="183"/>
      <c r="B55" s="187"/>
      <c r="C55" s="55"/>
      <c r="D55" s="56"/>
      <c r="E55" s="56"/>
      <c r="F55" s="56"/>
      <c r="G55" s="56"/>
      <c r="H55" s="56"/>
      <c r="I55" s="56"/>
      <c r="J55" s="56"/>
      <c r="K55" s="36"/>
      <c r="L55" s="57"/>
      <c r="M55" s="183"/>
      <c r="N55" s="182"/>
    </row>
    <row r="56" spans="1:14">
      <c r="A56" s="208" t="s">
        <v>29</v>
      </c>
      <c r="B56" s="186" t="s">
        <v>227</v>
      </c>
      <c r="C56" s="55">
        <v>2005</v>
      </c>
      <c r="D56" s="56">
        <v>34.799999999999997</v>
      </c>
      <c r="E56" s="56">
        <v>118.3</v>
      </c>
      <c r="F56" s="56">
        <v>147.19999999999999</v>
      </c>
      <c r="G56" s="56">
        <v>77.399999999999991</v>
      </c>
      <c r="H56" s="56">
        <v>27.7</v>
      </c>
      <c r="I56" s="56">
        <v>7.4</v>
      </c>
      <c r="J56" s="56">
        <v>1</v>
      </c>
      <c r="K56" s="36">
        <v>2.0699999999999998</v>
      </c>
      <c r="L56" s="57" t="s">
        <v>56</v>
      </c>
      <c r="M56" s="208" t="s">
        <v>30</v>
      </c>
      <c r="N56" s="182"/>
    </row>
    <row r="57" spans="1:14">
      <c r="A57" s="209"/>
      <c r="B57" s="186" t="s">
        <v>228</v>
      </c>
      <c r="C57" s="55">
        <v>2009</v>
      </c>
      <c r="D57" s="56">
        <v>34.200000000000003</v>
      </c>
      <c r="E57" s="56">
        <v>116.2</v>
      </c>
      <c r="F57" s="56">
        <v>144.80000000000001</v>
      </c>
      <c r="G57" s="56">
        <v>75.300000000000011</v>
      </c>
      <c r="H57" s="56">
        <v>26.1</v>
      </c>
      <c r="I57" s="56">
        <v>6.6</v>
      </c>
      <c r="J57" s="56">
        <v>0.9</v>
      </c>
      <c r="K57" s="36">
        <v>2</v>
      </c>
      <c r="L57" s="57" t="s">
        <v>58</v>
      </c>
      <c r="M57" s="210"/>
      <c r="N57" s="182"/>
    </row>
    <row r="58" spans="1:14" ht="9" customHeight="1">
      <c r="A58" s="181"/>
      <c r="B58" s="186"/>
      <c r="C58" s="55"/>
      <c r="D58" s="56"/>
      <c r="E58" s="56"/>
      <c r="F58" s="56"/>
      <c r="G58" s="56"/>
      <c r="H58" s="56"/>
      <c r="I58" s="56"/>
      <c r="J58" s="56"/>
      <c r="K58" s="36"/>
      <c r="L58" s="57"/>
      <c r="M58" s="184"/>
      <c r="N58" s="182"/>
    </row>
    <row r="59" spans="1:14">
      <c r="A59" s="208" t="s">
        <v>31</v>
      </c>
      <c r="B59" s="186" t="s">
        <v>227</v>
      </c>
      <c r="C59" s="55">
        <v>2004</v>
      </c>
      <c r="D59" s="59">
        <v>52</v>
      </c>
      <c r="E59" s="59">
        <v>221</v>
      </c>
      <c r="F59" s="59">
        <v>296</v>
      </c>
      <c r="G59" s="59">
        <v>236</v>
      </c>
      <c r="H59" s="59">
        <v>233</v>
      </c>
      <c r="I59" s="59">
        <v>141</v>
      </c>
      <c r="J59" s="59">
        <v>67</v>
      </c>
      <c r="K59" s="36">
        <v>6.1</v>
      </c>
      <c r="L59" s="57" t="s">
        <v>56</v>
      </c>
      <c r="M59" s="208" t="s">
        <v>32</v>
      </c>
      <c r="N59" s="182"/>
    </row>
    <row r="60" spans="1:14" ht="13.5" thickBot="1">
      <c r="A60" s="217"/>
      <c r="B60" s="188" t="s">
        <v>228</v>
      </c>
      <c r="C60" s="174">
        <v>2009</v>
      </c>
      <c r="D60" s="60" t="s">
        <v>37</v>
      </c>
      <c r="E60" s="60" t="s">
        <v>37</v>
      </c>
      <c r="F60" s="60" t="s">
        <v>37</v>
      </c>
      <c r="G60" s="60" t="s">
        <v>37</v>
      </c>
      <c r="H60" s="60" t="s">
        <v>37</v>
      </c>
      <c r="I60" s="60" t="s">
        <v>37</v>
      </c>
      <c r="J60" s="60" t="s">
        <v>37</v>
      </c>
      <c r="K60" s="61">
        <v>5.5</v>
      </c>
      <c r="L60" s="62" t="s">
        <v>58</v>
      </c>
      <c r="M60" s="218"/>
      <c r="N60" s="182"/>
    </row>
    <row r="61" spans="1:14">
      <c r="A61" s="182"/>
    </row>
    <row r="62" spans="1:14">
      <c r="A62" s="30" t="s">
        <v>149</v>
      </c>
      <c r="M62" s="154" t="s">
        <v>150</v>
      </c>
    </row>
  </sheetData>
  <mergeCells count="39">
    <mergeCell ref="A59:A60"/>
    <mergeCell ref="M59:M60"/>
    <mergeCell ref="A46:A47"/>
    <mergeCell ref="M46:M47"/>
    <mergeCell ref="A49:A50"/>
    <mergeCell ref="M49:M50"/>
    <mergeCell ref="A56:A57"/>
    <mergeCell ref="M56:M57"/>
    <mergeCell ref="A52:A54"/>
    <mergeCell ref="M52:M54"/>
    <mergeCell ref="A37:A38"/>
    <mergeCell ref="M37:M38"/>
    <mergeCell ref="A40:A41"/>
    <mergeCell ref="M40:M41"/>
    <mergeCell ref="A43:A44"/>
    <mergeCell ref="M43:M44"/>
    <mergeCell ref="A19:A21"/>
    <mergeCell ref="M19:M21"/>
    <mergeCell ref="A23:A24"/>
    <mergeCell ref="M23:M24"/>
    <mergeCell ref="A33:A34"/>
    <mergeCell ref="M33:M34"/>
    <mergeCell ref="A26:A27"/>
    <mergeCell ref="M26:M27"/>
    <mergeCell ref="A29:A31"/>
    <mergeCell ref="M29:M31"/>
    <mergeCell ref="A10:A11"/>
    <mergeCell ref="M10:M11"/>
    <mergeCell ref="A13:A14"/>
    <mergeCell ref="M13:M14"/>
    <mergeCell ref="A16:A17"/>
    <mergeCell ref="M16:M17"/>
    <mergeCell ref="A6:A8"/>
    <mergeCell ref="M6:M8"/>
    <mergeCell ref="A4:A5"/>
    <mergeCell ref="B4:B5"/>
    <mergeCell ref="D4:J4"/>
    <mergeCell ref="L4:L5"/>
    <mergeCell ref="M4:M5"/>
  </mergeCells>
  <printOptions horizontalCentered="1"/>
  <pageMargins left="0.7" right="0.7" top="0.75" bottom="0.75" header="0.3" footer="0.3"/>
  <pageSetup paperSize="9" scale="90" orientation="landscape" r:id="rId1"/>
  <ignoredErrors>
    <ignoredError sqref="D46:K4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28</vt:i4>
      </vt:variant>
      <vt:variant>
        <vt:lpstr>Named Ranges</vt:lpstr>
      </vt:variant>
      <vt:variant>
        <vt:i4>1</vt:i4>
      </vt:variant>
    </vt:vector>
  </HeadingPairs>
  <TitlesOfParts>
    <vt:vector size="29" baseType="lpstr">
      <vt:lpstr>List of tables</vt:lpstr>
      <vt:lpstr>T49</vt:lpstr>
      <vt:lpstr>T50</vt:lpstr>
      <vt:lpstr>T51</vt:lpstr>
      <vt:lpstr>T52</vt:lpstr>
      <vt:lpstr>T53</vt:lpstr>
      <vt:lpstr>T54</vt:lpstr>
      <vt:lpstr>T55</vt:lpstr>
      <vt:lpstr>T56</vt:lpstr>
      <vt:lpstr>T57</vt:lpstr>
      <vt:lpstr>T58</vt:lpstr>
      <vt:lpstr>T59</vt:lpstr>
      <vt:lpstr>T60</vt:lpstr>
      <vt:lpstr>T61</vt:lpstr>
      <vt:lpstr>T62</vt:lpstr>
      <vt:lpstr>T63</vt:lpstr>
      <vt:lpstr>T64</vt:lpstr>
      <vt:lpstr>T65</vt:lpstr>
      <vt:lpstr>T66</vt:lpstr>
      <vt:lpstr>T67</vt:lpstr>
      <vt:lpstr>T68</vt:lpstr>
      <vt:lpstr>T69</vt:lpstr>
      <vt:lpstr>T70</vt:lpstr>
      <vt:lpstr>T71</vt:lpstr>
      <vt:lpstr>T72</vt:lpstr>
      <vt:lpstr>T73</vt:lpstr>
      <vt:lpstr>T74</vt:lpstr>
      <vt:lpstr>International classification</vt:lpstr>
      <vt:lpstr>'T56'!Print_Titles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Raffi Shirinian</cp:lastModifiedBy>
  <cp:lastPrinted>2013-11-21T08:15:24Z</cp:lastPrinted>
  <dcterms:created xsi:type="dcterms:W3CDTF">2011-12-01T11:12:42Z</dcterms:created>
  <dcterms:modified xsi:type="dcterms:W3CDTF">2013-11-25T06:53:06Z</dcterms:modified>
</cp:coreProperties>
</file>