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240" yWindow="15" windowWidth="12255" windowHeight="3540" tabRatio="662" activeTab="0"/>
  </bookViews>
  <sheets>
    <sheet name="List of Tables" sheetId="1" r:id="rId1"/>
    <sheet name="Table IV.1" sheetId="11" r:id="rId2"/>
    <sheet name="Table IV.2" sheetId="10" r:id="rId3"/>
    <sheet name="Table IV.3" sheetId="9" r:id="rId4"/>
    <sheet name="Table IV.4" sheetId="8" r:id="rId5"/>
    <sheet name="Table IV.5" sheetId="7" r:id="rId6"/>
    <sheet name="Table IV.6" sheetId="6" r:id="rId7"/>
    <sheet name="Table IV.7" sheetId="13" r:id="rId8"/>
    <sheet name="Table IV.8" sheetId="5" r:id="rId9"/>
    <sheet name="Table IV.9" sheetId="4" r:id="rId10"/>
    <sheet name="Table IV.10" sheetId="2" r:id="rId11"/>
    <sheet name="Table IV.11" sheetId="3" r:id="rId12"/>
    <sheet name="Population" sheetId="12" state="hidden" r:id="rId13"/>
  </sheets>
  <definedNames>
    <definedName name="OLE_LINK1" localSheetId="4">'Table IV.4'!$B$17</definedName>
    <definedName name="_xlnm.Print_Area" localSheetId="1">'Table IV.1'!$A$1:$L$32</definedName>
    <definedName name="_xlnm.Print_Area" localSheetId="4">'Table IV.4'!$A$1:$H$17</definedName>
    <definedName name="_xlnm.Print_Area" localSheetId="5">'Table IV.5'!$A$1:$H$13</definedName>
  </definedNames>
  <calcPr calcId="125725"/>
</workbook>
</file>

<file path=xl/sharedStrings.xml><?xml version="1.0" encoding="utf-8"?>
<sst xmlns="http://schemas.openxmlformats.org/spreadsheetml/2006/main" count="555" uniqueCount="317">
  <si>
    <t xml:space="preserve">Table IV.3. Number of Motorized Vehicles in the ESCWA Region </t>
  </si>
  <si>
    <t>CHAPTER IV.  Air Pollution</t>
  </si>
  <si>
    <r>
      <t xml:space="preserve">الفصل الرابع-  </t>
    </r>
    <r>
      <rPr>
        <b/>
        <sz val="14"/>
        <color rgb="FF000000"/>
        <rFont val="Arabic Transparent"/>
        <family val="2"/>
      </rPr>
      <t>تلوث الهواء</t>
    </r>
  </si>
  <si>
    <t xml:space="preserve">Table IV.1. Emissions of Carbon Dioxide (CO2) </t>
  </si>
  <si>
    <t xml:space="preserve">الجدول IV.1- انبعاثات ثاني أكسيد الكربون </t>
  </si>
  <si>
    <t xml:space="preserve">Table IV.2. Emissions of Carbon Dioxide Per Capita </t>
  </si>
  <si>
    <t xml:space="preserve">الجدول IV.2- مساهمة الفرد في انبعاثات ثاني أكسيد الكربون </t>
  </si>
  <si>
    <t xml:space="preserve">الجدول IV.3- عدد المركبات في منطقة الإسكوا </t>
  </si>
  <si>
    <t xml:space="preserve">Table IV.4. Selected Indicators for Air Quality in Egypt </t>
  </si>
  <si>
    <t xml:space="preserve">الجدول IV.4- مؤشرات مختارة لقياس نوعية الهواء في مصر </t>
  </si>
  <si>
    <t xml:space="preserve">Table IV.5. Selected Indicators for Air Quality in Iraq </t>
  </si>
  <si>
    <t xml:space="preserve">الجدول IV.5- مؤشرات مختارة لقياس نوعية الهواء في العراق </t>
  </si>
  <si>
    <t xml:space="preserve">Table IV.6. Selected Indicators for Air Quality in Kuwait </t>
  </si>
  <si>
    <t xml:space="preserve">الجدول IV.6- مؤشرات مختارة لقياس نوعية الهواء في الكويت </t>
  </si>
  <si>
    <t xml:space="preserve">Table IV.7. Ozone-Depleting Substances Consumption </t>
  </si>
  <si>
    <t xml:space="preserve">الجدول IV.7- استهلاك المواد المستنفدة لطبقة الأوزون </t>
  </si>
  <si>
    <t xml:space="preserve">Table IV.8. CFC Consumption in the ESCWA region </t>
  </si>
  <si>
    <t xml:space="preserve">الجدول IV.8- استهلاك مركبات الكلوروفلوروكربون في منطقة الإسكوا </t>
  </si>
  <si>
    <t xml:space="preserve">Table IV.9. HCFC Consumption in the ESCWA region </t>
  </si>
  <si>
    <t xml:space="preserve">الجدول IV.9- استهلاك مركبات الكلوروفلوروكربون المهلجن في منطقة الإسكوا </t>
  </si>
  <si>
    <t xml:space="preserve">Table.IV.10. Selected Indicators for Air Quality in Yemen </t>
  </si>
  <si>
    <t xml:space="preserve">الجدول IV.10- مؤشرات مختارة لقياس نوعية الهواء في اليمن </t>
  </si>
  <si>
    <r>
      <t xml:space="preserve">Table IV.1 </t>
    </r>
    <r>
      <rPr>
        <b/>
        <sz val="12"/>
        <color rgb="FF000000"/>
        <rFont val="Arabic Transparent"/>
        <family val="2"/>
      </rPr>
      <t>الجدول</t>
    </r>
  </si>
  <si>
    <t>انبعاثات ثاني أكسيد الكربون (ألف طن في السنة)</t>
  </si>
  <si>
    <r>
      <t>per cent</t>
    </r>
    <r>
      <rPr>
        <sz val="10"/>
        <color theme="1"/>
        <rFont val="Arabic Transparent"/>
        <family val="2"/>
      </rPr>
      <t xml:space="preserve"> </t>
    </r>
    <r>
      <rPr>
        <sz val="10"/>
        <color theme="1"/>
        <rFont val="Times New Roman"/>
        <family val="1"/>
      </rPr>
      <t xml:space="preserve">change </t>
    </r>
    <r>
      <rPr>
        <sz val="10"/>
        <color theme="1"/>
        <rFont val="Arabic Transparent"/>
        <family val="2"/>
      </rPr>
      <t>نسبة التغيُّر</t>
    </r>
  </si>
  <si>
    <t>Bahrain</t>
  </si>
  <si>
    <t>البحرين</t>
  </si>
  <si>
    <t>Egypt</t>
  </si>
  <si>
    <t>مصر</t>
  </si>
  <si>
    <t>Iraq</t>
  </si>
  <si>
    <t>العراق</t>
  </si>
  <si>
    <t>Jordan</t>
  </si>
  <si>
    <t>الأردن</t>
  </si>
  <si>
    <t>Kuwait</t>
  </si>
  <si>
    <t>الكويت</t>
  </si>
  <si>
    <t>Lebanon</t>
  </si>
  <si>
    <t>لبنان</t>
  </si>
  <si>
    <t>Oman</t>
  </si>
  <si>
    <t>عمان</t>
  </si>
  <si>
    <t>Palestine</t>
  </si>
  <si>
    <t>فلسطين</t>
  </si>
  <si>
    <t>Qatar</t>
  </si>
  <si>
    <t>قطر</t>
  </si>
  <si>
    <t>Saudi Arabia</t>
  </si>
  <si>
    <t>المملكة العربية السعودية</t>
  </si>
  <si>
    <t>The Sudan</t>
  </si>
  <si>
    <t>السودان</t>
  </si>
  <si>
    <t>The Syrian Arab Republic</t>
  </si>
  <si>
    <t>الجمهورية العربية السورية</t>
  </si>
  <si>
    <t>The United Arab Emirates</t>
  </si>
  <si>
    <t>الإمارات العربية المتحدة</t>
  </si>
  <si>
    <t>Yemen</t>
  </si>
  <si>
    <t>اليمن</t>
  </si>
  <si>
    <r>
      <t>GCCs</t>
    </r>
    <r>
      <rPr>
        <u val="single"/>
        <vertAlign val="superscript"/>
        <sz val="10"/>
        <color theme="1"/>
        <rFont val="Times New Roman"/>
        <family val="1"/>
      </rPr>
      <t>c</t>
    </r>
    <r>
      <rPr>
        <vertAlign val="superscript"/>
        <sz val="10"/>
        <color theme="1"/>
        <rFont val="Times New Roman"/>
        <family val="1"/>
      </rPr>
      <t>/</t>
    </r>
  </si>
  <si>
    <t>دول مجلس التعاون الخليجي</t>
  </si>
  <si>
    <r>
      <t>Sources</t>
    </r>
    <r>
      <rPr>
        <sz val="9"/>
        <color theme="1"/>
        <rFont val="Times New Roman"/>
        <family val="1"/>
      </rPr>
      <t>:</t>
    </r>
  </si>
  <si>
    <r>
      <t>a</t>
    </r>
    <r>
      <rPr>
        <sz val="9"/>
        <color theme="1"/>
        <rFont val="Times New Roman"/>
        <family val="1"/>
      </rPr>
      <t>/</t>
    </r>
  </si>
  <si>
    <r>
      <t>b</t>
    </r>
    <r>
      <rPr>
        <sz val="9"/>
        <color theme="1"/>
        <rFont val="Times New Roman"/>
        <family val="1"/>
      </rPr>
      <t>/</t>
    </r>
  </si>
  <si>
    <r>
      <t>c</t>
    </r>
    <r>
      <rPr>
        <sz val="9"/>
        <color theme="1"/>
        <rFont val="Times New Roman"/>
        <family val="1"/>
      </rPr>
      <t>/</t>
    </r>
  </si>
  <si>
    <t>ESCWA Calculation.</t>
  </si>
  <si>
    <t>Emission of Carbon Dioxide is one of the indicators of target 7A of Goal 7 of the Millennium Development Goals on Ensuring Environmental Sustainability.</t>
  </si>
  <si>
    <r>
      <t xml:space="preserve">Table IV.2 </t>
    </r>
    <r>
      <rPr>
        <b/>
        <sz val="12"/>
        <color rgb="FF000000"/>
        <rFont val="Arabic Transparent"/>
        <family val="2"/>
      </rPr>
      <t>الجدول</t>
    </r>
  </si>
  <si>
    <t>Emissions of Carbon Dioxide Per Capita (Tons/capita)</t>
  </si>
  <si>
    <t>مساهمة الفرد في انبعاثات ثاني أكسيد الكربون (طن للفرد)</t>
  </si>
  <si>
    <t>per cent</t>
  </si>
  <si>
    <t>change</t>
  </si>
  <si>
    <t>نسبة التغيُّر</t>
  </si>
  <si>
    <t>GCC average</t>
  </si>
  <si>
    <t>معدل دول مجلس التعاون الخليجي</t>
  </si>
  <si>
    <r>
      <t>Source</t>
    </r>
    <r>
      <rPr>
        <sz val="9"/>
        <color theme="1"/>
        <rFont val="Times New Roman"/>
        <family val="1"/>
      </rPr>
      <t>:</t>
    </r>
  </si>
  <si>
    <r>
      <t>Note</t>
    </r>
    <r>
      <rPr>
        <sz val="9"/>
        <color theme="1"/>
        <rFont val="Times New Roman"/>
        <family val="1"/>
      </rPr>
      <t>:</t>
    </r>
  </si>
  <si>
    <t>Emission of Carbon Dioxide Per Capita is one of the indicators of target 7A of Goal 7 of the Millennium Development Goals on Ensuring Environmental Sustainability.</t>
  </si>
  <si>
    <r>
      <t xml:space="preserve">Table IV.3 </t>
    </r>
    <r>
      <rPr>
        <b/>
        <sz val="12"/>
        <color rgb="FF000000"/>
        <rFont val="Arabic Transparent"/>
        <family val="2"/>
      </rPr>
      <t>الجدول</t>
    </r>
  </si>
  <si>
    <r>
      <t>Bahrain</t>
    </r>
    <r>
      <rPr>
        <u val="single"/>
        <vertAlign val="superscript"/>
        <sz val="10"/>
        <color theme="1"/>
        <rFont val="Times New Roman"/>
        <family val="1"/>
      </rPr>
      <t>a</t>
    </r>
    <r>
      <rPr>
        <vertAlign val="superscript"/>
        <sz val="10"/>
        <color theme="1"/>
        <rFont val="Times New Roman"/>
        <family val="1"/>
      </rPr>
      <t>/</t>
    </r>
  </si>
  <si>
    <t>…</t>
  </si>
  <si>
    <r>
      <t>Iraq</t>
    </r>
    <r>
      <rPr>
        <u val="single"/>
        <vertAlign val="superscript"/>
        <sz val="10"/>
        <color theme="1"/>
        <rFont val="Times New Roman"/>
        <family val="1"/>
      </rPr>
      <t>c</t>
    </r>
    <r>
      <rPr>
        <vertAlign val="superscript"/>
        <sz val="10"/>
        <color theme="1"/>
        <rFont val="Times New Roman"/>
        <family val="1"/>
      </rPr>
      <t>/, 1</t>
    </r>
  </si>
  <si>
    <r>
      <t>Yemen</t>
    </r>
    <r>
      <rPr>
        <vertAlign val="superscript"/>
        <sz val="10"/>
        <color theme="1"/>
        <rFont val="Times New Roman"/>
        <family val="1"/>
      </rPr>
      <t>4</t>
    </r>
  </si>
  <si>
    <r>
      <t>d</t>
    </r>
    <r>
      <rPr>
        <sz val="9"/>
        <color theme="1"/>
        <rFont val="Times New Roman"/>
        <family val="1"/>
      </rPr>
      <t>/</t>
    </r>
  </si>
  <si>
    <r>
      <t>e</t>
    </r>
    <r>
      <rPr>
        <sz val="9"/>
        <color theme="1"/>
        <rFont val="Times New Roman"/>
        <family val="1"/>
      </rPr>
      <t>/</t>
    </r>
  </si>
  <si>
    <r>
      <t>j</t>
    </r>
    <r>
      <rPr>
        <sz val="9"/>
        <color theme="1"/>
        <rFont val="Times New Roman"/>
        <family val="1"/>
      </rPr>
      <t>/</t>
    </r>
  </si>
  <si>
    <r>
      <t>k</t>
    </r>
    <r>
      <rPr>
        <sz val="9"/>
        <color theme="1"/>
        <rFont val="Times New Roman"/>
        <family val="1"/>
      </rPr>
      <t>/</t>
    </r>
  </si>
  <si>
    <r>
      <t>l</t>
    </r>
    <r>
      <rPr>
        <sz val="9"/>
        <color theme="1"/>
        <rFont val="Times New Roman"/>
        <family val="1"/>
      </rPr>
      <t>/</t>
    </r>
  </si>
  <si>
    <r>
      <t>Notes</t>
    </r>
    <r>
      <rPr>
        <sz val="9"/>
        <color theme="1"/>
        <rFont val="Times New Roman"/>
        <family val="1"/>
      </rPr>
      <t>:</t>
    </r>
  </si>
  <si>
    <t>Data do not include Gaza Strip.</t>
  </si>
  <si>
    <t>Excluding Other various vehicles.</t>
  </si>
  <si>
    <t>Excluding all vehicles before the year 1996.</t>
  </si>
  <si>
    <r>
      <t xml:space="preserve">Table IV.4 </t>
    </r>
    <r>
      <rPr>
        <b/>
        <sz val="12"/>
        <color rgb="FF000000"/>
        <rFont val="Arabic Transparent"/>
        <family val="2"/>
      </rPr>
      <t>الجدول</t>
    </r>
  </si>
  <si>
    <t>Selected Indicators for Air Quality in Egypt</t>
  </si>
  <si>
    <t>مؤشرات مختارة لقياس نوعية الهواء في مصر</t>
  </si>
  <si>
    <t>كلفة التدهور البيئي للهواء</t>
  </si>
  <si>
    <r>
      <t>City Name</t>
    </r>
    <r>
      <rPr>
        <vertAlign val="superscript"/>
        <sz val="10"/>
        <color theme="1"/>
        <rFont val="Times New Roman"/>
        <family val="1"/>
      </rPr>
      <t>b</t>
    </r>
  </si>
  <si>
    <t>Alexandria</t>
  </si>
  <si>
    <t>اسم الموقع</t>
  </si>
  <si>
    <r>
      <t>Annual Mean Concentrations of Sulfur Dioxide (SO</t>
    </r>
    <r>
      <rPr>
        <vertAlign val="subscript"/>
        <sz val="10"/>
        <color theme="1"/>
        <rFont val="Times New Roman"/>
        <family val="1"/>
      </rPr>
      <t>2</t>
    </r>
    <r>
      <rPr>
        <sz val="10"/>
        <color theme="1"/>
        <rFont val="Times New Roman"/>
        <family val="1"/>
      </rPr>
      <t>) in Ambient Air in Urban City (µg/m</t>
    </r>
    <r>
      <rPr>
        <vertAlign val="superscript"/>
        <sz val="10"/>
        <color theme="1"/>
        <rFont val="Times New Roman"/>
        <family val="1"/>
      </rPr>
      <t>3</t>
    </r>
    <r>
      <rPr>
        <sz val="10"/>
        <color theme="1"/>
        <rFont val="Times New Roman"/>
        <family val="1"/>
      </rPr>
      <t>)</t>
    </r>
  </si>
  <si>
    <r>
      <t>معدل التركز السنوي لثاني أكسيد الكبريت (</t>
    </r>
    <r>
      <rPr>
        <sz val="10"/>
        <color theme="1"/>
        <rFont val="Times New Roman"/>
        <family val="1"/>
      </rPr>
      <t>SO</t>
    </r>
    <r>
      <rPr>
        <vertAlign val="subscript"/>
        <sz val="10"/>
        <color theme="1"/>
        <rFont val="Times New Roman"/>
        <family val="1"/>
      </rPr>
      <t>2</t>
    </r>
    <r>
      <rPr>
        <sz val="10"/>
        <color theme="1"/>
        <rFont val="Arabic Transparent"/>
        <family val="2"/>
      </rPr>
      <t>) في الهواء المحيط في مدينة حضرية</t>
    </r>
  </si>
  <si>
    <r>
      <t>Annual Mean Concentrations of Lead (Pb) in Ambient Air in Urban City (µg/m</t>
    </r>
    <r>
      <rPr>
        <vertAlign val="superscript"/>
        <sz val="10"/>
        <color theme="1"/>
        <rFont val="Times New Roman"/>
        <family val="1"/>
      </rPr>
      <t>3</t>
    </r>
    <r>
      <rPr>
        <sz val="10"/>
        <color theme="1"/>
        <rFont val="Times New Roman"/>
        <family val="1"/>
      </rPr>
      <t>)</t>
    </r>
  </si>
  <si>
    <t>معدل التركز السنوي للرصاص في الهواء المحيط في مدينة حضرية</t>
  </si>
  <si>
    <r>
      <t>Annual Mean Concentrations of Suspended Particulate Matter (&lt;10 µm) (SPM10) in Ambient Air in Urban City (µg/m</t>
    </r>
    <r>
      <rPr>
        <vertAlign val="superscript"/>
        <sz val="10"/>
        <color theme="1"/>
        <rFont val="Times New Roman"/>
        <family val="1"/>
      </rPr>
      <t>3</t>
    </r>
    <r>
      <rPr>
        <sz val="10"/>
        <color theme="1"/>
        <rFont val="Times New Roman"/>
        <family val="1"/>
      </rPr>
      <t>)</t>
    </r>
    <r>
      <rPr>
        <vertAlign val="superscript"/>
        <sz val="10"/>
        <color theme="1"/>
        <rFont val="Times New Roman"/>
        <family val="1"/>
      </rPr>
      <t>*</t>
    </r>
  </si>
  <si>
    <t>معدل التركز السنوي للجسيمات العالقة في الهواء المحيط في مدينة حضرية</t>
  </si>
  <si>
    <r>
      <t>City Name</t>
    </r>
    <r>
      <rPr>
        <u val="single"/>
        <vertAlign val="superscript"/>
        <sz val="10"/>
        <color theme="1"/>
        <rFont val="Times New Roman"/>
        <family val="1"/>
      </rPr>
      <t>b</t>
    </r>
    <r>
      <rPr>
        <vertAlign val="superscript"/>
        <sz val="10"/>
        <color theme="1"/>
        <rFont val="Times New Roman"/>
        <family val="1"/>
      </rPr>
      <t>/</t>
    </r>
  </si>
  <si>
    <t>Greater Cairo</t>
  </si>
  <si>
    <r>
      <t>معدل التركز السنوي لثاني أكسيد الكبريت(</t>
    </r>
    <r>
      <rPr>
        <sz val="10"/>
        <color theme="1"/>
        <rFont val="Times New Roman"/>
        <family val="1"/>
      </rPr>
      <t>SO</t>
    </r>
    <r>
      <rPr>
        <vertAlign val="subscript"/>
        <sz val="10"/>
        <color theme="1"/>
        <rFont val="Times New Roman"/>
        <family val="1"/>
      </rPr>
      <t>2</t>
    </r>
    <r>
      <rPr>
        <sz val="10"/>
        <color theme="1"/>
        <rFont val="Arabic Transparent"/>
        <family val="2"/>
      </rPr>
      <t>) في الهواء المحيط في مدينة حضرية</t>
    </r>
  </si>
  <si>
    <t>a/</t>
  </si>
  <si>
    <t>b/</t>
  </si>
  <si>
    <r>
      <t xml:space="preserve">Table IV.5 </t>
    </r>
    <r>
      <rPr>
        <b/>
        <sz val="12"/>
        <color rgb="FF000000"/>
        <rFont val="Arabic Transparent"/>
        <family val="2"/>
      </rPr>
      <t>الجدول</t>
    </r>
  </si>
  <si>
    <t>Selected Indicators for Air Quality in Iraq</t>
  </si>
  <si>
    <t>مؤشرات مختارة لقياس نوعية الهواء في العراق</t>
  </si>
  <si>
    <r>
      <t>Annual Mean Concentrations of Sulfur Dioxide (SO</t>
    </r>
    <r>
      <rPr>
        <vertAlign val="subscript"/>
        <sz val="10"/>
        <color theme="1"/>
        <rFont val="Times New Roman"/>
        <family val="1"/>
      </rPr>
      <t>2</t>
    </r>
    <r>
      <rPr>
        <sz val="10"/>
        <color theme="1"/>
        <rFont val="Times New Roman"/>
        <family val="1"/>
      </rPr>
      <t>) in Ambient Air in Urban City (ppm)</t>
    </r>
  </si>
  <si>
    <r>
      <t>معدل التركز السنوي لثاني أكسيد الكبريت(SO</t>
    </r>
    <r>
      <rPr>
        <vertAlign val="subscript"/>
        <sz val="10"/>
        <color theme="1"/>
        <rFont val="Times New Roman"/>
        <family val="1"/>
      </rPr>
      <t>2</t>
    </r>
    <r>
      <rPr>
        <sz val="10"/>
        <color theme="1"/>
        <rFont val="Times New Roman"/>
        <family val="1"/>
      </rPr>
      <t>) في الهواء المحيط في مدينة حضرية</t>
    </r>
  </si>
  <si>
    <r>
      <t>Annual Mean Concentrations of Suspended Particulate Matter (SPM) in Ambient Air in Urban City (µg/m3)</t>
    </r>
    <r>
      <rPr>
        <vertAlign val="superscript"/>
        <sz val="10"/>
        <color theme="1"/>
        <rFont val="Times New Roman"/>
        <family val="1"/>
      </rPr>
      <t>*</t>
    </r>
  </si>
  <si>
    <r>
      <t xml:space="preserve">معدل التركيز السنوي </t>
    </r>
    <r>
      <rPr>
        <sz val="11"/>
        <color theme="1"/>
        <rFont val="Times New Roman"/>
        <family val="1"/>
      </rPr>
      <t>للجسيمات</t>
    </r>
    <r>
      <rPr>
        <sz val="10"/>
        <color theme="1"/>
        <rFont val="Times New Roman"/>
        <family val="1"/>
      </rPr>
      <t xml:space="preserve"> العالقة في الهواء المحيط في مدينة حضرية</t>
    </r>
  </si>
  <si>
    <t>*</t>
  </si>
  <si>
    <t>Urban City is Baghdad.</t>
  </si>
  <si>
    <r>
      <t xml:space="preserve">Table IV.6 </t>
    </r>
    <r>
      <rPr>
        <b/>
        <sz val="12"/>
        <color theme="1"/>
        <rFont val="Arabic Transparent"/>
        <family val="2"/>
      </rPr>
      <t>الجدول</t>
    </r>
  </si>
  <si>
    <t>Selected Indicators for Air Quality in Kuwait</t>
  </si>
  <si>
    <t>مؤشرات مختارة لقياس نوعية الهواء في الكويت</t>
  </si>
  <si>
    <t>Name of Site</t>
  </si>
  <si>
    <t>Al-Mansouria</t>
  </si>
  <si>
    <t>Emissions of Nitrogen Oxide (NO) (ppb)</t>
  </si>
  <si>
    <t>انبعاثات أكسيد النيتروجين</t>
  </si>
  <si>
    <r>
      <t>Annual Mean Concentrations of Nitrogen Dioxide (NO</t>
    </r>
    <r>
      <rPr>
        <vertAlign val="subscript"/>
        <sz val="10"/>
        <color rgb="FF000000"/>
        <rFont val="Times New Roman"/>
        <family val="1"/>
      </rPr>
      <t>2</t>
    </r>
    <r>
      <rPr>
        <sz val="10"/>
        <color rgb="FF000000"/>
        <rFont val="Times New Roman"/>
        <family val="1"/>
      </rPr>
      <t>) in Ambient Air in Urban City (ppb)</t>
    </r>
  </si>
  <si>
    <r>
      <t>معدل التركز السنوي لثاني أكسيد النيتروجين (</t>
    </r>
    <r>
      <rPr>
        <sz val="10"/>
        <color theme="1"/>
        <rFont val="Times New Roman"/>
        <family val="1"/>
      </rPr>
      <t>NO</t>
    </r>
    <r>
      <rPr>
        <vertAlign val="subscript"/>
        <sz val="10"/>
        <color theme="1"/>
        <rFont val="Times New Roman"/>
        <family val="1"/>
      </rPr>
      <t>2</t>
    </r>
    <r>
      <rPr>
        <sz val="10"/>
        <color theme="1"/>
        <rFont val="Arabic Transparent"/>
        <family val="2"/>
      </rPr>
      <t>) في الهواء المحيط في مدينة حضرية</t>
    </r>
  </si>
  <si>
    <r>
      <t>Annual Mean Concentrations of Sulfur Dioxide (SO</t>
    </r>
    <r>
      <rPr>
        <vertAlign val="subscript"/>
        <sz val="10"/>
        <color rgb="FF000000"/>
        <rFont val="Times New Roman"/>
        <family val="1"/>
      </rPr>
      <t>2</t>
    </r>
    <r>
      <rPr>
        <sz val="10"/>
        <color rgb="FF000000"/>
        <rFont val="Times New Roman"/>
        <family val="1"/>
      </rPr>
      <t>) in Ambient Air in Urban City (ppb)</t>
    </r>
  </si>
  <si>
    <r>
      <t>Emissions of Methane (CH</t>
    </r>
    <r>
      <rPr>
        <vertAlign val="subscript"/>
        <sz val="10"/>
        <color rgb="FF000000"/>
        <rFont val="Times New Roman"/>
        <family val="1"/>
      </rPr>
      <t>4</t>
    </r>
    <r>
      <rPr>
        <sz val="10"/>
        <color rgb="FF000000"/>
        <rFont val="Times New Roman"/>
        <family val="1"/>
      </rPr>
      <t>) (ppm)</t>
    </r>
  </si>
  <si>
    <r>
      <t>انبعاثات الميثان (</t>
    </r>
    <r>
      <rPr>
        <sz val="10"/>
        <color theme="1"/>
        <rFont val="Times New Roman"/>
        <family val="1"/>
      </rPr>
      <t>CH</t>
    </r>
    <r>
      <rPr>
        <vertAlign val="subscript"/>
        <sz val="10"/>
        <color theme="1"/>
        <rFont val="Times New Roman"/>
        <family val="1"/>
      </rPr>
      <t>4</t>
    </r>
    <r>
      <rPr>
        <sz val="10"/>
        <color theme="1"/>
        <rFont val="Arabic Transparent"/>
        <family val="2"/>
      </rPr>
      <t>)</t>
    </r>
  </si>
  <si>
    <r>
      <t>Emissions of Carbone Dioxide (CO</t>
    </r>
    <r>
      <rPr>
        <vertAlign val="subscript"/>
        <sz val="10"/>
        <color rgb="FF000000"/>
        <rFont val="Times New Roman"/>
        <family val="1"/>
      </rPr>
      <t>2</t>
    </r>
    <r>
      <rPr>
        <sz val="10"/>
        <color rgb="FF000000"/>
        <rFont val="Times New Roman"/>
        <family val="1"/>
      </rPr>
      <t>) in Ambient Air in Urban City (ppm)</t>
    </r>
  </si>
  <si>
    <r>
      <t>انبعاثات ثاني أكسيد الكربون (</t>
    </r>
    <r>
      <rPr>
        <sz val="10"/>
        <color theme="1"/>
        <rFont val="Times New Roman"/>
        <family val="1"/>
      </rPr>
      <t>CO</t>
    </r>
    <r>
      <rPr>
        <vertAlign val="subscript"/>
        <sz val="10"/>
        <color theme="1"/>
        <rFont val="Times New Roman"/>
        <family val="1"/>
      </rPr>
      <t>2</t>
    </r>
    <r>
      <rPr>
        <sz val="10"/>
        <color theme="1"/>
        <rFont val="Arabic Transparent"/>
        <family val="2"/>
      </rPr>
      <t>) في الهواء المحيط في مدينة حضرية</t>
    </r>
  </si>
  <si>
    <r>
      <t>Emissions of Ozone (O</t>
    </r>
    <r>
      <rPr>
        <vertAlign val="subscript"/>
        <sz val="10"/>
        <color rgb="FF000000"/>
        <rFont val="Times New Roman"/>
        <family val="1"/>
      </rPr>
      <t>3</t>
    </r>
    <r>
      <rPr>
        <sz val="10"/>
        <color rgb="FF000000"/>
        <rFont val="Times New Roman"/>
        <family val="1"/>
      </rPr>
      <t>) (ppm)</t>
    </r>
  </si>
  <si>
    <r>
      <t>انبعاثات الأوزون (</t>
    </r>
    <r>
      <rPr>
        <sz val="10"/>
        <color theme="1"/>
        <rFont val="Times New Roman"/>
        <family val="1"/>
      </rPr>
      <t>O</t>
    </r>
    <r>
      <rPr>
        <vertAlign val="subscript"/>
        <sz val="10"/>
        <color theme="1"/>
        <rFont val="Times New Roman"/>
        <family val="1"/>
      </rPr>
      <t>3</t>
    </r>
    <r>
      <rPr>
        <sz val="10"/>
        <color theme="1"/>
        <rFont val="Arabic Transparent"/>
        <family val="2"/>
      </rPr>
      <t>)</t>
    </r>
  </si>
  <si>
    <t>Annual Mean Concentration of Carbon Monoxide (CO) in Ambient Air in Urban City (ppm)</t>
  </si>
  <si>
    <r>
      <t>معدل التركز السنوي لأكسيد الكربون (</t>
    </r>
    <r>
      <rPr>
        <sz val="10"/>
        <color theme="1"/>
        <rFont val="Times New Roman"/>
        <family val="1"/>
      </rPr>
      <t>CO</t>
    </r>
    <r>
      <rPr>
        <sz val="10"/>
        <color theme="1"/>
        <rFont val="Arabic Transparent"/>
        <family val="2"/>
      </rPr>
      <t>) في الهواء المحيط في مدينة حضرية</t>
    </r>
  </si>
  <si>
    <r>
      <t>Annual Mean Concentrations of Suspended Particulate Matter (PM</t>
    </r>
    <r>
      <rPr>
        <vertAlign val="subscript"/>
        <sz val="10"/>
        <color rgb="FF000000"/>
        <rFont val="Times New Roman"/>
        <family val="1"/>
      </rPr>
      <t>10</t>
    </r>
    <r>
      <rPr>
        <sz val="10"/>
        <color rgb="FF000000"/>
        <rFont val="Times New Roman"/>
        <family val="1"/>
      </rPr>
      <t>) in Ambient Air in Urban City (µg/m</t>
    </r>
    <r>
      <rPr>
        <vertAlign val="superscript"/>
        <sz val="10"/>
        <color rgb="FF000000"/>
        <rFont val="Times New Roman"/>
        <family val="1"/>
      </rPr>
      <t>3</t>
    </r>
    <r>
      <rPr>
        <sz val="10"/>
        <color rgb="FF000000"/>
        <rFont val="Times New Roman"/>
        <family val="1"/>
      </rPr>
      <t>)</t>
    </r>
  </si>
  <si>
    <t>Ozone-Depleting Substances Consumption (ODP tons)</t>
  </si>
  <si>
    <t>استهلاك المواد المستنفدة لطبقة الأوزون (طن قدرة على استنفاد الأوزون)</t>
  </si>
  <si>
    <t>Consumption of Ozone-Depleting is one of the indicators of target 7.A of Goal 7 of the Millennium Development Goals on Ensuring Environmental Sustainability.</t>
  </si>
  <si>
    <r>
      <t xml:space="preserve">Table IV.8 </t>
    </r>
    <r>
      <rPr>
        <b/>
        <sz val="12"/>
        <color rgb="FF000000"/>
        <rFont val="Arabic Transparent"/>
        <family val="2"/>
      </rPr>
      <t>الجدول</t>
    </r>
  </si>
  <si>
    <t>Share of ESCWA total</t>
  </si>
  <si>
    <t>Per cent</t>
  </si>
  <si>
    <t xml:space="preserve">مصر </t>
  </si>
  <si>
    <t>-</t>
  </si>
  <si>
    <r>
      <t>Yemen</t>
    </r>
    <r>
      <rPr>
        <u val="single"/>
        <vertAlign val="superscript"/>
        <sz val="10"/>
        <color theme="1"/>
        <rFont val="Times New Roman"/>
        <family val="1"/>
      </rPr>
      <t>c</t>
    </r>
    <r>
      <rPr>
        <vertAlign val="superscript"/>
        <sz val="10"/>
        <color theme="1"/>
        <rFont val="Times New Roman"/>
        <family val="1"/>
      </rPr>
      <t>/</t>
    </r>
  </si>
  <si>
    <t>العالم</t>
  </si>
  <si>
    <t>حصة الإسكوا من المجموع العالمي</t>
  </si>
  <si>
    <t>c/</t>
  </si>
  <si>
    <r>
      <t xml:space="preserve">Table IV.9 </t>
    </r>
    <r>
      <rPr>
        <b/>
        <sz val="12"/>
        <color rgb="FF000000"/>
        <rFont val="Arabic Transparent"/>
        <family val="2"/>
      </rPr>
      <t>الجدول</t>
    </r>
  </si>
  <si>
    <t xml:space="preserve">Share of world total </t>
  </si>
  <si>
    <r>
      <t>(</t>
    </r>
    <r>
      <rPr>
        <i/>
        <sz val="9.5"/>
        <color theme="1"/>
        <rFont val="Times New Roman"/>
        <family val="1"/>
      </rPr>
      <t>per cent</t>
    </r>
    <r>
      <rPr>
        <sz val="9.5"/>
        <color theme="1"/>
        <rFont val="Times New Roman"/>
        <family val="1"/>
      </rPr>
      <t>)</t>
    </r>
  </si>
  <si>
    <r>
      <t>Saudi</t>
    </r>
    <r>
      <rPr>
        <sz val="9.5"/>
        <color theme="1"/>
        <rFont val="Arabic Transparent"/>
        <family val="2"/>
      </rPr>
      <t xml:space="preserve"> </t>
    </r>
    <r>
      <rPr>
        <sz val="9.5"/>
        <color theme="1"/>
        <rFont val="Times New Roman"/>
        <family val="1"/>
      </rPr>
      <t>Arabia</t>
    </r>
  </si>
  <si>
    <r>
      <t>ESCWA</t>
    </r>
    <r>
      <rPr>
        <b/>
        <sz val="9.5"/>
        <color theme="1"/>
        <rFont val="Arabic Transparent"/>
        <family val="2"/>
      </rPr>
      <t xml:space="preserve"> </t>
    </r>
    <r>
      <rPr>
        <b/>
        <sz val="9.5"/>
        <color theme="1"/>
        <rFont val="Times New Roman"/>
        <family val="1"/>
      </rPr>
      <t>Share of</t>
    </r>
    <r>
      <rPr>
        <b/>
        <sz val="9.5"/>
        <color theme="1"/>
        <rFont val="Arabic Transparent"/>
        <family val="2"/>
      </rPr>
      <t xml:space="preserve"> </t>
    </r>
    <r>
      <rPr>
        <b/>
        <sz val="9.5"/>
        <color theme="1"/>
        <rFont val="Times New Roman"/>
        <family val="1"/>
      </rPr>
      <t>World</t>
    </r>
  </si>
  <si>
    <r>
      <t xml:space="preserve">Table IV.10 </t>
    </r>
    <r>
      <rPr>
        <b/>
        <sz val="12"/>
        <color rgb="FF000000"/>
        <rFont val="Arabic Transparent"/>
        <family val="2"/>
      </rPr>
      <t>الجدول</t>
    </r>
  </si>
  <si>
    <t>Selected Indicators for Air Quality in Yemen</t>
  </si>
  <si>
    <t>مؤشرات مختارة لقياس نوعية الهواء في اليمن</t>
  </si>
  <si>
    <t>Consumption of ozone-depleting CFC-11 (metric tons per year)</t>
  </si>
  <si>
    <t>استهلاك مركبات الكلوروفلوروكربون-11 المسببة لنفاد الأوزون (طن في السنة)</t>
  </si>
  <si>
    <t>Consumption of ozone-depleting CFC-12 (metric tons per year)</t>
  </si>
  <si>
    <t>استهلاك مركبات الكلوروفلوروكربون-12 المسببة لنفاد الأوزون (طن في السنة)</t>
  </si>
  <si>
    <t>Consumption of ozone-depleting Halon-1211 (metric tons per year)</t>
  </si>
  <si>
    <t xml:space="preserve">استهلاك الهالون-1211 المسبب لنفاد الأوزون (طن في السنة) </t>
  </si>
  <si>
    <t>Consumption of ozone-depleting Halon-1301 (metric tons per year)</t>
  </si>
  <si>
    <t>استهلاك الهالون-1301 المسبب لنفاد الأوزون (طن في السنة)</t>
  </si>
  <si>
    <t>Consumption of ozone-depleting HCFC-22 (metric tons per year)</t>
  </si>
  <si>
    <t>استهلاك مركبات الكلوروفلوروكربون-22 المسببة لنفاد الأوزون (طن في السنة)</t>
  </si>
  <si>
    <r>
      <t>m</t>
    </r>
    <r>
      <rPr>
        <sz val="9"/>
        <color theme="1"/>
        <rFont val="Times New Roman"/>
        <family val="1"/>
      </rPr>
      <t>/</t>
    </r>
  </si>
  <si>
    <t>Major area, region, country or area</t>
  </si>
  <si>
    <t>Notes</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</si>
  <si>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</si>
  <si>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</si>
  <si>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</si>
  <si>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</si>
  <si>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</si>
  <si>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</si>
  <si>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</si>
  <si>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</si>
  <si>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</si>
  <si>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</si>
  <si>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</si>
  <si>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</si>
  <si>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</si>
  <si>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</si>
  <si>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</si>
  <si>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</si>
  <si>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</si>
  <si>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</si>
  <si>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</si>
  <si>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</si>
  <si>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</si>
  <si>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</si>
  <si>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</si>
  <si>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Sudan</t>
  </si>
  <si>
    <t>Syrian Arab Republic</t>
  </si>
  <si>
    <t>United Arab Emirates</t>
  </si>
  <si>
    <t>ESCWA</t>
  </si>
  <si>
    <t>World</t>
  </si>
  <si>
    <r>
      <t>Egypt</t>
    </r>
    <r>
      <rPr>
        <vertAlign val="superscript"/>
        <sz val="10"/>
        <color theme="1"/>
        <rFont val="Times New Roman"/>
        <family val="1"/>
      </rPr>
      <t xml:space="preserve"> </t>
    </r>
    <r>
      <rPr>
        <u val="single"/>
        <vertAlign val="superscript"/>
        <sz val="10"/>
        <color theme="1"/>
        <rFont val="Times New Roman"/>
        <family val="1"/>
      </rPr>
      <t>b</t>
    </r>
    <r>
      <rPr>
        <vertAlign val="superscript"/>
        <sz val="10"/>
        <color theme="1"/>
        <rFont val="Times New Roman"/>
        <family val="1"/>
      </rPr>
      <t>/</t>
    </r>
  </si>
  <si>
    <t>World Population prospects</t>
  </si>
  <si>
    <t>Temporary registered cars. Except Kurdistan Region.</t>
  </si>
  <si>
    <t>GCC</t>
  </si>
  <si>
    <t>Consumption of ozone-depleting Methyl Bromide (metric tons per year)</t>
  </si>
  <si>
    <t>استهلاك بروميد الميثيل المسبب لنفاد الأوزون (طن في السنة)</t>
  </si>
  <si>
    <r>
      <t>Source</t>
    </r>
    <r>
      <rPr>
        <i/>
        <sz val="9"/>
        <color theme="1"/>
        <rFont val="Times New Roman"/>
        <family val="1"/>
      </rPr>
      <t xml:space="preserve"> </t>
    </r>
  </si>
  <si>
    <t>2011 *</t>
  </si>
  <si>
    <t>النسبة المئوية من مجموع العالم 2010</t>
  </si>
  <si>
    <r>
      <t xml:space="preserve">Egypt </t>
    </r>
    <r>
      <rPr>
        <u val="single"/>
        <vertAlign val="superscript"/>
        <sz val="10"/>
        <color theme="1"/>
        <rFont val="Times New Roman"/>
        <family val="1"/>
      </rPr>
      <t>b</t>
    </r>
    <r>
      <rPr>
        <vertAlign val="superscript"/>
        <sz val="10"/>
        <color theme="1"/>
        <rFont val="Times New Roman"/>
        <family val="1"/>
      </rPr>
      <t xml:space="preserve">/ </t>
    </r>
  </si>
  <si>
    <t>Iraq Transport and Communication Statistics Report 2010, COSIT.</t>
  </si>
  <si>
    <r>
      <t>Jordan</t>
    </r>
    <r>
      <rPr>
        <u val="single"/>
        <vertAlign val="superscript"/>
        <sz val="10"/>
        <color theme="1"/>
        <rFont val="Times New Roman"/>
        <family val="1"/>
      </rPr>
      <t>e</t>
    </r>
    <r>
      <rPr>
        <vertAlign val="superscript"/>
        <sz val="10"/>
        <color theme="1"/>
        <rFont val="Times New Roman"/>
        <family val="1"/>
      </rPr>
      <t>/</t>
    </r>
  </si>
  <si>
    <r>
      <t>f</t>
    </r>
    <r>
      <rPr>
        <sz val="9"/>
        <color theme="1"/>
        <rFont val="Times New Roman"/>
        <family val="1"/>
      </rPr>
      <t>/</t>
    </r>
  </si>
  <si>
    <t>g/</t>
  </si>
  <si>
    <r>
      <t xml:space="preserve">Kuwait </t>
    </r>
    <r>
      <rPr>
        <u val="single"/>
        <vertAlign val="superscript"/>
        <sz val="10"/>
        <color theme="1"/>
        <rFont val="Times New Roman"/>
        <family val="1"/>
      </rPr>
      <t>g</t>
    </r>
    <r>
      <rPr>
        <vertAlign val="superscript"/>
        <sz val="10"/>
        <color theme="1"/>
        <rFont val="Times New Roman"/>
        <family val="1"/>
      </rPr>
      <t>/</t>
    </r>
  </si>
  <si>
    <t>Private registered temporary cars only.</t>
  </si>
  <si>
    <r>
      <t xml:space="preserve">Palestine </t>
    </r>
    <r>
      <rPr>
        <u val="single"/>
        <vertAlign val="superscript"/>
        <sz val="10"/>
        <color theme="1"/>
        <rFont val="Times New Roman"/>
        <family val="1"/>
      </rPr>
      <t>h</t>
    </r>
    <r>
      <rPr>
        <vertAlign val="superscript"/>
        <sz val="10"/>
        <color theme="1"/>
        <rFont val="Times New Roman"/>
        <family val="1"/>
      </rPr>
      <t>/</t>
    </r>
  </si>
  <si>
    <t>h/</t>
  </si>
  <si>
    <r>
      <t xml:space="preserve">النسبة المئوية من مجموع الإسكوا </t>
    </r>
    <r>
      <rPr>
        <sz val="9.5"/>
        <color theme="1"/>
        <rFont val="Times New Roman"/>
        <family val="1"/>
      </rPr>
      <t>2011</t>
    </r>
  </si>
  <si>
    <t>2010/2011</t>
  </si>
  <si>
    <t>Share of ESCWA Total
النسبة المئوية من مجموع الإسكوا
2009</t>
  </si>
  <si>
    <t>Share of ESCWA Total
النسبة المئوية من مجموع الإسكوا
2011</t>
  </si>
  <si>
    <t xml:space="preserve"> % change  نسبة التغيير 2011/2010</t>
  </si>
  <si>
    <t>Share of World Total 
النسبة المئوية من مجموع العالم
2009</t>
  </si>
  <si>
    <t xml:space="preserve"> % change  نسبة التغيير 2009/2008</t>
  </si>
  <si>
    <t>Average</t>
  </si>
  <si>
    <t>2000/09</t>
  </si>
  <si>
    <r>
      <t xml:space="preserve">Egypt </t>
    </r>
    <r>
      <rPr>
        <u val="single"/>
        <vertAlign val="superscript"/>
        <sz val="10"/>
        <rFont val="Times New Roman"/>
        <family val="1"/>
      </rPr>
      <t>b</t>
    </r>
    <r>
      <rPr>
        <vertAlign val="superscript"/>
        <sz val="10"/>
        <rFont val="Times New Roman"/>
        <family val="1"/>
      </rPr>
      <t>/</t>
    </r>
  </si>
  <si>
    <r>
      <t>ESCWA calculations, Population based on the United Nations: World Population Prospects: The 2010 Revision and the CO</t>
    </r>
    <r>
      <rPr>
        <vertAlign val="subscript"/>
        <sz val="9"/>
        <color theme="1"/>
        <rFont val="Times New Roman"/>
        <family val="1"/>
      </rPr>
      <t>2</t>
    </r>
    <r>
      <rPr>
        <sz val="9"/>
        <color theme="1"/>
        <rFont val="Times New Roman"/>
        <family val="1"/>
      </rPr>
      <t xml:space="preserve"> Emissions are based on the CO</t>
    </r>
    <r>
      <rPr>
        <vertAlign val="subscript"/>
        <sz val="9"/>
        <color theme="1"/>
        <rFont val="Times New Roman"/>
        <family val="1"/>
      </rPr>
      <t>2</t>
    </r>
    <r>
      <rPr>
        <sz val="9"/>
        <color theme="1"/>
        <rFont val="Times New Roman"/>
        <family val="1"/>
      </rPr>
      <t xml:space="preserve"> emissions figures from the MDG database, except for Egypt.</t>
    </r>
  </si>
  <si>
    <t>Share ESCWA of World</t>
  </si>
  <si>
    <t>World Average</t>
  </si>
  <si>
    <t>ESCWA share of world</t>
  </si>
  <si>
    <t>i/</t>
  </si>
  <si>
    <t>MDG Database, taken from the Carbon Dioxide Information Analysis Center (CDIAC), accessed on March 2012; except for Egypt.</t>
  </si>
  <si>
    <r>
      <t xml:space="preserve">84 </t>
    </r>
    <r>
      <rPr>
        <u val="single"/>
        <vertAlign val="superscript"/>
        <sz val="10"/>
        <color theme="1"/>
        <rFont val="Times New Roman"/>
        <family val="1"/>
      </rPr>
      <t>c</t>
    </r>
    <r>
      <rPr>
        <vertAlign val="superscript"/>
        <sz val="10"/>
        <color theme="1"/>
        <rFont val="Times New Roman"/>
        <family val="1"/>
      </rPr>
      <t>/, 1</t>
    </r>
  </si>
  <si>
    <r>
      <t xml:space="preserve">18 </t>
    </r>
    <r>
      <rPr>
        <u val="single"/>
        <vertAlign val="superscript"/>
        <sz val="10"/>
        <color theme="1"/>
        <rFont val="Times New Roman"/>
        <family val="1"/>
      </rPr>
      <t>d</t>
    </r>
    <r>
      <rPr>
        <vertAlign val="superscript"/>
        <sz val="10"/>
        <color theme="1"/>
        <rFont val="Times New Roman"/>
        <family val="1"/>
      </rPr>
      <t>/, 2</t>
    </r>
  </si>
  <si>
    <r>
      <t xml:space="preserve">35 </t>
    </r>
    <r>
      <rPr>
        <vertAlign val="superscript"/>
        <sz val="10"/>
        <color theme="1"/>
        <rFont val="Times New Roman"/>
        <family val="1"/>
      </rPr>
      <t xml:space="preserve"> d/, 2</t>
    </r>
  </si>
  <si>
    <r>
      <t xml:space="preserve">132  </t>
    </r>
    <r>
      <rPr>
        <vertAlign val="superscript"/>
        <sz val="10"/>
        <color theme="1"/>
        <rFont val="Times New Roman"/>
        <family val="1"/>
      </rPr>
      <t>d/, 2</t>
    </r>
  </si>
  <si>
    <r>
      <t xml:space="preserve">94  </t>
    </r>
    <r>
      <rPr>
        <vertAlign val="superscript"/>
        <sz val="10"/>
        <color theme="1"/>
        <rFont val="Times New Roman"/>
        <family val="1"/>
      </rPr>
      <t>d/, 2</t>
    </r>
  </si>
  <si>
    <r>
      <t xml:space="preserve">1,147 </t>
    </r>
    <r>
      <rPr>
        <u val="single"/>
        <vertAlign val="superscript"/>
        <sz val="10"/>
        <color theme="1"/>
        <rFont val="Times New Roman"/>
        <family val="1"/>
      </rPr>
      <t>f</t>
    </r>
    <r>
      <rPr>
        <vertAlign val="superscript"/>
        <sz val="10"/>
        <color theme="1"/>
        <rFont val="Times New Roman"/>
        <family val="1"/>
      </rPr>
      <t>/</t>
    </r>
    <r>
      <rPr>
        <sz val="10"/>
        <color theme="1"/>
        <rFont val="Times New Roman"/>
        <family val="1"/>
      </rPr>
      <t xml:space="preserve"> </t>
    </r>
  </si>
  <si>
    <r>
      <t>124</t>
    </r>
    <r>
      <rPr>
        <vertAlign val="superscript"/>
        <sz val="10"/>
        <color theme="1"/>
        <rFont val="Times New Roman"/>
        <family val="1"/>
      </rPr>
      <t xml:space="preserve"> 3</t>
    </r>
  </si>
  <si>
    <r>
      <t>78</t>
    </r>
    <r>
      <rPr>
        <vertAlign val="superscript"/>
        <sz val="10"/>
        <color theme="1"/>
        <rFont val="Times New Roman"/>
        <family val="1"/>
      </rPr>
      <t xml:space="preserve"> 3</t>
    </r>
  </si>
  <si>
    <r>
      <t>97</t>
    </r>
    <r>
      <rPr>
        <vertAlign val="superscript"/>
        <sz val="10"/>
        <color theme="1"/>
        <rFont val="Times New Roman"/>
        <family val="1"/>
      </rPr>
      <t xml:space="preserve"> 3</t>
    </r>
  </si>
  <si>
    <t>Statistical Abstract, several issues, Central Informatics Organisation, Bahrain.</t>
  </si>
  <si>
    <t>Egypt Statistical Yearbook, several issues, CAPMAS, Egypt.</t>
  </si>
  <si>
    <t>Iraq Annual Abstract of Statistics, several issues, COSIT, Iraq.</t>
  </si>
  <si>
    <t>Jordan Statistical Yearbook, several issues, Department of Statistics, Jordan.</t>
  </si>
  <si>
    <t>Jordan In Figures, several issues, Department of Statistics, Jordan.</t>
  </si>
  <si>
    <t>Kuwait Annual Statistical Bulletin of Transport and Communications, several issues, Central Statistical Bureau, Kuwait.</t>
  </si>
  <si>
    <t>Palestine in Figures, several issues, Palestinian Central Bureau of Statistics, Palestine.</t>
  </si>
  <si>
    <t xml:space="preserve">Syria Statistical Abstract, several issues, Central Bureau of Statistics, Syria. </t>
  </si>
  <si>
    <t>Compendium of Environment Statistics 2011, National Bureau of Statistics, March 2012, UAE.</t>
  </si>
  <si>
    <t>Yemen Statistical Yearbook, several issues, Central Statistical Organization, Yemen.</t>
  </si>
  <si>
    <t>Environment and Sustainable Development Indicators of Priority in Iraq, COSIT, November 2011, Iraq.</t>
  </si>
  <si>
    <t>Annual Statistical Abstract, several issues,  Central Statistical Bureau, Kuwait.</t>
  </si>
  <si>
    <t>Annual Statistical Bulletin of Environment 2011, Central Statistical Bureau, Kuwait.</t>
  </si>
  <si>
    <t>Number of Motorized Vehicles in the ESCWA Countries (thousand cars)</t>
  </si>
  <si>
    <t>عدد المركبات في دول الإسكوا (ألف مركبة)</t>
  </si>
  <si>
    <r>
      <t>Cost of Environmental Degradation of Air (‘000 US$)</t>
    </r>
    <r>
      <rPr>
        <u val="single"/>
        <vertAlign val="superscript"/>
        <sz val="10"/>
        <color theme="1"/>
        <rFont val="Times New Roman"/>
        <family val="1"/>
      </rPr>
      <t>a</t>
    </r>
    <r>
      <rPr>
        <vertAlign val="superscript"/>
        <sz val="10"/>
        <color theme="1"/>
        <rFont val="Times New Roman"/>
        <family val="1"/>
      </rPr>
      <t>/</t>
    </r>
  </si>
  <si>
    <r>
      <t>CFC Consumption (ODP tons) in the ESCWA countries</t>
    </r>
    <r>
      <rPr>
        <u val="single"/>
        <vertAlign val="superscript"/>
        <sz val="11"/>
        <color theme="1"/>
        <rFont val="Times New Roman"/>
        <family val="1"/>
      </rPr>
      <t>a</t>
    </r>
    <r>
      <rPr>
        <vertAlign val="superscript"/>
        <sz val="11"/>
        <color theme="1"/>
        <rFont val="Times New Roman"/>
        <family val="1"/>
      </rPr>
      <t>/</t>
    </r>
  </si>
  <si>
    <t>استهلاك مركبات الكلوروفلوروكربون (طن قدرة على استنفاد الأوزون) في دول الإسكوا</t>
  </si>
  <si>
    <t>استهلاك مركبات الكلوروفلوروكربون المهلجن (طن قدرة على استنفاد الأوزون) في دول الإسكوا</t>
  </si>
  <si>
    <t>HCFC Consumption (ODP tons) in the ESCWA countries</t>
  </si>
  <si>
    <t>Annual Statistics Book, several issues, Central Department of Statistics and Information, Saudi Arabia.</t>
  </si>
  <si>
    <t>دول الإسكوا</t>
  </si>
  <si>
    <r>
      <t>ESCWA countries</t>
    </r>
    <r>
      <rPr>
        <u val="single"/>
        <vertAlign val="superscript"/>
        <sz val="10"/>
        <color theme="1"/>
        <rFont val="Times New Roman"/>
        <family val="1"/>
      </rPr>
      <t>c</t>
    </r>
    <r>
      <rPr>
        <vertAlign val="superscript"/>
        <sz val="10"/>
        <color theme="1"/>
        <rFont val="Times New Roman"/>
        <family val="1"/>
      </rPr>
      <t>/</t>
    </r>
  </si>
  <si>
    <t>معدل دول الإسكوا</t>
  </si>
  <si>
    <t>ESCWA countries average</t>
  </si>
  <si>
    <r>
      <t>ESCWA countries</t>
    </r>
    <r>
      <rPr>
        <vertAlign val="superscript"/>
        <sz val="10"/>
        <color theme="1"/>
        <rFont val="Times New Roman"/>
        <family val="1"/>
      </rPr>
      <t>*</t>
    </r>
  </si>
  <si>
    <t xml:space="preserve">ESCWA countries </t>
  </si>
  <si>
    <t>Central Statistical Organization reply to ESCWA on the preliminary tables for the Compendium of Environment Statistics 2010-2011.</t>
  </si>
  <si>
    <r>
      <t>ESCWA countries</t>
    </r>
    <r>
      <rPr>
        <vertAlign val="superscript"/>
        <sz val="9.5"/>
        <color theme="1"/>
        <rFont val="Times New Roman"/>
        <family val="1"/>
      </rPr>
      <t>*</t>
    </r>
  </si>
  <si>
    <r>
      <t>World</t>
    </r>
    <r>
      <rPr>
        <vertAlign val="superscript"/>
        <sz val="9.5"/>
        <color theme="1"/>
        <rFont val="Times New Roman"/>
        <family val="1"/>
      </rPr>
      <t>*</t>
    </r>
  </si>
  <si>
    <t>CAPMAS reply to ESCWA on the preliminary tables for the Compendium of Environment Statistics 2012-2013.</t>
  </si>
  <si>
    <r>
      <t xml:space="preserve">CAPMAS reply to </t>
    </r>
    <r>
      <rPr>
        <sz val="9"/>
        <color rgb="FF000000"/>
        <rFont val="Times New Roman"/>
        <family val="1"/>
      </rPr>
      <t>ESCWA on the preliminary tables for the Compendium of Environment Statistics 2012-2013.</t>
    </r>
  </si>
  <si>
    <t>PCBS reply to ESCWA on the preliminary tables for the Compendium of Environment Statistics 2012-2013.</t>
  </si>
  <si>
    <t>d/</t>
  </si>
  <si>
    <r>
      <t>Palestine</t>
    </r>
    <r>
      <rPr>
        <u val="single"/>
        <vertAlign val="superscript"/>
        <sz val="10"/>
        <color theme="1"/>
        <rFont val="Times New Roman"/>
        <family val="1"/>
      </rPr>
      <t>c</t>
    </r>
    <r>
      <rPr>
        <vertAlign val="superscript"/>
        <sz val="10"/>
        <color theme="1"/>
        <rFont val="Times New Roman"/>
        <family val="1"/>
      </rPr>
      <t>/</t>
    </r>
  </si>
  <si>
    <r>
      <t>Emissions of Carbone Dioxide (CO</t>
    </r>
    <r>
      <rPr>
        <vertAlign val="subscript"/>
        <sz val="10"/>
        <color rgb="FF000000"/>
        <rFont val="Times New Roman"/>
        <family val="1"/>
      </rPr>
      <t>2</t>
    </r>
    <r>
      <rPr>
        <sz val="10"/>
        <color rgb="FF000000"/>
        <rFont val="Times New Roman"/>
        <family val="1"/>
      </rPr>
      <t>) (t/yr)</t>
    </r>
  </si>
  <si>
    <r>
      <t>Emissions of Methane (CH</t>
    </r>
    <r>
      <rPr>
        <vertAlign val="subscript"/>
        <sz val="10"/>
        <color theme="1"/>
        <rFont val="Times New Roman"/>
        <family val="1"/>
      </rPr>
      <t>4</t>
    </r>
    <r>
      <rPr>
        <sz val="10"/>
        <color theme="1"/>
        <rFont val="Times New Roman"/>
        <family val="1"/>
      </rPr>
      <t>) (ton/yr)</t>
    </r>
  </si>
  <si>
    <r>
      <t>Emissions of Nitrogen Oxide (NO</t>
    </r>
    <r>
      <rPr>
        <vertAlign val="subscript"/>
        <sz val="10"/>
        <color theme="1"/>
        <rFont val="Times New Roman"/>
        <family val="1"/>
      </rPr>
      <t>x</t>
    </r>
    <r>
      <rPr>
        <sz val="10"/>
        <color theme="1"/>
        <rFont val="Times New Roman"/>
        <family val="1"/>
      </rPr>
      <t>) (ton/yr)</t>
    </r>
  </si>
  <si>
    <t>Emissions of Carbon Monoxide (CO) (ton/yr)</t>
  </si>
  <si>
    <t>Emissions of Non-Methane Volatile Organic Compounds (NMVOC) (ton/yr)</t>
  </si>
  <si>
    <r>
      <t>Total Emissions from Energy Resources  (ton equivalent CO</t>
    </r>
    <r>
      <rPr>
        <vertAlign val="subscript"/>
        <sz val="10"/>
        <color theme="1"/>
        <rFont val="Times New Roman"/>
        <family val="1"/>
      </rPr>
      <t>2</t>
    </r>
    <r>
      <rPr>
        <sz val="10"/>
        <color theme="1"/>
        <rFont val="Times New Roman"/>
        <family val="1"/>
      </rPr>
      <t>/yr)</t>
    </r>
  </si>
  <si>
    <r>
      <t>Total Agricultural Emissions (ton equivalent CO</t>
    </r>
    <r>
      <rPr>
        <vertAlign val="subscript"/>
        <sz val="10"/>
        <color theme="1"/>
        <rFont val="Times New Roman"/>
        <family val="1"/>
      </rPr>
      <t>2</t>
    </r>
    <r>
      <rPr>
        <sz val="10"/>
        <color theme="1"/>
        <rFont val="Times New Roman"/>
        <family val="1"/>
      </rPr>
      <t>/yr)</t>
    </r>
  </si>
  <si>
    <r>
      <t>Total Emissions from Waste (ton equivalent  CO</t>
    </r>
    <r>
      <rPr>
        <vertAlign val="subscript"/>
        <sz val="10"/>
        <color theme="1"/>
        <rFont val="Times New Roman"/>
        <family val="1"/>
      </rPr>
      <t>2</t>
    </r>
    <r>
      <rPr>
        <sz val="10"/>
        <color theme="1"/>
        <rFont val="Times New Roman"/>
        <family val="1"/>
      </rPr>
      <t>/yr)</t>
    </r>
  </si>
  <si>
    <t>GDP per emissions (US Dollars/ ton)</t>
  </si>
  <si>
    <t>Source:</t>
  </si>
  <si>
    <r>
      <t>انبعاثات ثاني أكسيد الكربون (CO</t>
    </r>
    <r>
      <rPr>
        <vertAlign val="subscript"/>
        <sz val="10"/>
        <color theme="1"/>
        <rFont val="Times New Roman"/>
        <family val="1"/>
      </rPr>
      <t>2</t>
    </r>
    <r>
      <rPr>
        <sz val="10"/>
        <color theme="1"/>
        <rFont val="Times New Roman"/>
        <family val="1"/>
      </rPr>
      <t>) (طن/سنة)</t>
    </r>
  </si>
  <si>
    <t>انبعاثات الميثان (CH4) (طن/سنة)</t>
  </si>
  <si>
    <t>انبعاثات أكسيد الكربون (CO)</t>
  </si>
  <si>
    <t>انبعاثات مركب عضوي متطاير غير ميثاني  (NMVOC)</t>
  </si>
  <si>
    <t>مجموع كمية الانبعاثات من مصادر الطاقة (طن مكافىء ثاني اكسيد الكربون/سنة)</t>
  </si>
  <si>
    <t>مجموع كمية الانبعاثات الزراعية (طن مكافىء ثاني اكسيد الكربون/سنة)</t>
  </si>
  <si>
    <t>مجموع كمية الانبعاثات من النفايات (طن مكافىء ثاني اكسيد الكربون/سنة)</t>
  </si>
  <si>
    <t>نسبة الناتج المحلي الى الانبعاثات (دولار امريكي/طن)</t>
  </si>
  <si>
    <r>
      <t xml:space="preserve">Table IV.7 </t>
    </r>
    <r>
      <rPr>
        <b/>
        <sz val="12"/>
        <color theme="1"/>
        <rFont val="Arabic Transparent"/>
        <family val="2"/>
      </rPr>
      <t>الجدول</t>
    </r>
  </si>
  <si>
    <t>Selected Indicators for Air Quality in Palestine</t>
  </si>
  <si>
    <t>مؤشرات مختارة لقياس نوعية الهواء في فلسطين</t>
  </si>
  <si>
    <r>
      <t xml:space="preserve">Table IV.11 </t>
    </r>
    <r>
      <rPr>
        <b/>
        <sz val="12"/>
        <color rgb="FF000000"/>
        <rFont val="Arabic Transparent"/>
        <family val="2"/>
      </rPr>
      <t>الجدول</t>
    </r>
  </si>
  <si>
    <r>
      <t xml:space="preserve">CSO </t>
    </r>
    <r>
      <rPr>
        <sz val="9"/>
        <color rgb="FF000000"/>
        <rFont val="Times New Roman"/>
        <family val="1"/>
      </rPr>
      <t>reply to ESCWA on the preliminary tables for the Compendium of Environment Statistics 2010-2011.</t>
    </r>
  </si>
  <si>
    <t>Per cent Change
2011/2007</t>
  </si>
  <si>
    <t>Ozone Secretariat website, the Data Access Center, accessed on 14 March 2013.</t>
  </si>
  <si>
    <r>
      <t>14,928</t>
    </r>
    <r>
      <rPr>
        <u val="single"/>
        <vertAlign val="superscript"/>
        <sz val="10"/>
        <color theme="1"/>
        <rFont val="Times New Roman"/>
        <family val="1"/>
      </rPr>
      <t>j</t>
    </r>
    <r>
      <rPr>
        <vertAlign val="superscript"/>
        <sz val="10"/>
        <color theme="1"/>
        <rFont val="Times New Roman"/>
        <family val="1"/>
      </rPr>
      <t>/</t>
    </r>
  </si>
  <si>
    <r>
      <t xml:space="preserve">Saudi Arabia </t>
    </r>
  </si>
  <si>
    <r>
      <t>11,515</t>
    </r>
    <r>
      <rPr>
        <u val="single"/>
        <vertAlign val="superscript"/>
        <sz val="10"/>
        <color theme="1"/>
        <rFont val="Times New Roman"/>
        <family val="1"/>
      </rPr>
      <t>i</t>
    </r>
    <r>
      <rPr>
        <vertAlign val="superscript"/>
        <sz val="10"/>
        <color theme="1"/>
        <rFont val="Times New Roman"/>
        <family val="1"/>
      </rPr>
      <t>/</t>
    </r>
  </si>
  <si>
    <r>
      <t>12,121</t>
    </r>
    <r>
      <rPr>
        <u val="single"/>
        <vertAlign val="superscript"/>
        <sz val="10"/>
        <color theme="1"/>
        <rFont val="Times New Roman"/>
        <family val="1"/>
      </rPr>
      <t>i</t>
    </r>
    <r>
      <rPr>
        <vertAlign val="superscript"/>
        <sz val="10"/>
        <color theme="1"/>
        <rFont val="Times New Roman"/>
        <family val="1"/>
      </rPr>
      <t>/</t>
    </r>
  </si>
  <si>
    <r>
      <t>12,786</t>
    </r>
    <r>
      <rPr>
        <u val="single"/>
        <vertAlign val="superscript"/>
        <sz val="10"/>
        <color theme="1"/>
        <rFont val="Times New Roman"/>
        <family val="1"/>
      </rPr>
      <t>i</t>
    </r>
    <r>
      <rPr>
        <vertAlign val="superscript"/>
        <sz val="10"/>
        <color theme="1"/>
        <rFont val="Times New Roman"/>
        <family val="1"/>
      </rPr>
      <t>/</t>
    </r>
  </si>
  <si>
    <r>
      <t>13,447</t>
    </r>
    <r>
      <rPr>
        <u val="single"/>
        <vertAlign val="superscript"/>
        <sz val="10"/>
        <color theme="1"/>
        <rFont val="Times New Roman"/>
        <family val="1"/>
      </rPr>
      <t>i</t>
    </r>
    <r>
      <rPr>
        <vertAlign val="superscript"/>
        <sz val="10"/>
        <color theme="1"/>
        <rFont val="Times New Roman"/>
        <family val="1"/>
      </rPr>
      <t>/</t>
    </r>
  </si>
  <si>
    <r>
      <t>14,144</t>
    </r>
    <r>
      <rPr>
        <u val="single"/>
        <vertAlign val="superscript"/>
        <sz val="10"/>
        <color theme="1"/>
        <rFont val="Times New Roman"/>
        <family val="1"/>
      </rPr>
      <t>j</t>
    </r>
    <r>
      <rPr>
        <vertAlign val="superscript"/>
        <sz val="10"/>
        <color theme="1"/>
        <rFont val="Times New Roman"/>
        <family val="1"/>
      </rPr>
      <t>/</t>
    </r>
  </si>
  <si>
    <r>
      <t xml:space="preserve">The Syrian Arab Republic </t>
    </r>
    <r>
      <rPr>
        <u val="single"/>
        <vertAlign val="superscript"/>
        <sz val="10"/>
        <color theme="1"/>
        <rFont val="Times New Roman"/>
        <family val="1"/>
      </rPr>
      <t>k</t>
    </r>
    <r>
      <rPr>
        <vertAlign val="superscript"/>
        <sz val="10"/>
        <color theme="1"/>
        <rFont val="Times New Roman"/>
        <family val="1"/>
      </rPr>
      <t>/, 4</t>
    </r>
  </si>
  <si>
    <r>
      <t>The United Arab Emirates</t>
    </r>
    <r>
      <rPr>
        <u val="single"/>
        <vertAlign val="superscript"/>
        <sz val="10"/>
        <color theme="1"/>
        <rFont val="Times New Roman"/>
        <family val="1"/>
      </rPr>
      <t>l</t>
    </r>
    <r>
      <rPr>
        <vertAlign val="superscript"/>
        <sz val="10"/>
        <color theme="1"/>
        <rFont val="Times New Roman"/>
        <family val="1"/>
      </rPr>
      <t>/</t>
    </r>
  </si>
  <si>
    <r>
      <t>572</t>
    </r>
    <r>
      <rPr>
        <u val="single"/>
        <vertAlign val="superscript"/>
        <sz val="10"/>
        <color theme="1"/>
        <rFont val="Times New Roman"/>
        <family val="1"/>
      </rPr>
      <t>m</t>
    </r>
    <r>
      <rPr>
        <vertAlign val="superscript"/>
        <sz val="10"/>
        <color theme="1"/>
        <rFont val="Times New Roman"/>
        <family val="1"/>
      </rPr>
      <t>/</t>
    </r>
  </si>
  <si>
    <r>
      <t>622</t>
    </r>
    <r>
      <rPr>
        <u val="single"/>
        <vertAlign val="superscript"/>
        <sz val="10"/>
        <color theme="1"/>
        <rFont val="Times New Roman"/>
        <family val="1"/>
      </rPr>
      <t>n</t>
    </r>
    <r>
      <rPr>
        <vertAlign val="superscript"/>
        <sz val="10"/>
        <color theme="1"/>
        <rFont val="Times New Roman"/>
        <family val="1"/>
      </rPr>
      <t>/</t>
    </r>
  </si>
  <si>
    <r>
      <t xml:space="preserve">765 </t>
    </r>
    <r>
      <rPr>
        <u val="single"/>
        <vertAlign val="superscript"/>
        <sz val="10"/>
        <color theme="1"/>
        <rFont val="Times New Roman"/>
        <family val="1"/>
      </rPr>
      <t>m</t>
    </r>
    <r>
      <rPr>
        <vertAlign val="superscript"/>
        <sz val="10"/>
        <color theme="1"/>
        <rFont val="Times New Roman"/>
        <family val="1"/>
      </rPr>
      <t>/</t>
    </r>
  </si>
  <si>
    <r>
      <t xml:space="preserve">874 </t>
    </r>
    <r>
      <rPr>
        <u val="single"/>
        <vertAlign val="superscript"/>
        <sz val="10"/>
        <color theme="1"/>
        <rFont val="Times New Roman"/>
        <family val="1"/>
      </rPr>
      <t>m</t>
    </r>
    <r>
      <rPr>
        <vertAlign val="superscript"/>
        <sz val="10"/>
        <color theme="1"/>
        <rFont val="Times New Roman"/>
        <family val="1"/>
      </rPr>
      <t>/, 5</t>
    </r>
  </si>
  <si>
    <r>
      <t xml:space="preserve">917 </t>
    </r>
    <r>
      <rPr>
        <u val="single"/>
        <vertAlign val="superscript"/>
        <sz val="10"/>
        <color theme="1"/>
        <rFont val="Times New Roman"/>
        <family val="1"/>
      </rPr>
      <t>m</t>
    </r>
    <r>
      <rPr>
        <vertAlign val="superscript"/>
        <sz val="10"/>
        <color theme="1"/>
        <rFont val="Times New Roman"/>
        <family val="1"/>
      </rPr>
      <t>/, 5</t>
    </r>
  </si>
  <si>
    <r>
      <t xml:space="preserve">820 </t>
    </r>
    <r>
      <rPr>
        <u val="single"/>
        <vertAlign val="superscript"/>
        <sz val="10"/>
        <color theme="1"/>
        <rFont val="Times New Roman"/>
        <family val="1"/>
      </rPr>
      <t>m</t>
    </r>
    <r>
      <rPr>
        <vertAlign val="superscript"/>
        <sz val="10"/>
        <color theme="1"/>
        <rFont val="Times New Roman"/>
        <family val="1"/>
      </rPr>
      <t>/, 5</t>
    </r>
  </si>
  <si>
    <t>CDSI reply to ESCWA on the preliminary tables for the Compendium of Environment Statistics 2012-2013.</t>
  </si>
  <si>
    <r>
      <t>n</t>
    </r>
    <r>
      <rPr>
        <sz val="9"/>
        <color theme="1"/>
        <rFont val="Times New Roman"/>
        <family val="1"/>
      </rPr>
      <t>/</t>
    </r>
  </si>
  <si>
    <t>According to the requirements of the United Nations in the preparation of the first national communication on climate change, the base year for calculating emissions is 1994. The population of Kuwait in 1994 was estimated at 1.8 million, with total emissions of carbon dioxide equivalent to 32,351 Gigagrams, resulting in a calculation of 17.9 tonnes of carbon dioxide equivalent per capita. The figures in the table are estimates and may differ from one organization to another, according to the estimated data available for the State of Kuwait.</t>
  </si>
  <si>
    <r>
      <t>Notes</t>
    </r>
    <r>
      <rPr>
        <sz val="9"/>
        <color rgb="FF000000"/>
        <rFont val="Times New Roman"/>
        <family val="1"/>
      </rPr>
      <t>:</t>
    </r>
  </si>
  <si>
    <r>
      <t>Emissions of Carbon Dioxide (CO</t>
    </r>
    <r>
      <rPr>
        <b/>
        <vertAlign val="subscript"/>
        <sz val="11"/>
        <color theme="1"/>
        <rFont val="Times New Roman"/>
        <family val="1"/>
      </rPr>
      <t>2</t>
    </r>
    <r>
      <rPr>
        <b/>
        <sz val="11"/>
        <color theme="1"/>
        <rFont val="Times New Roman"/>
        <family val="1"/>
      </rPr>
      <t>) (Thousand tons per year)</t>
    </r>
    <r>
      <rPr>
        <u val="single"/>
        <vertAlign val="superscript"/>
        <sz val="11"/>
        <color theme="1"/>
        <rFont val="Times New Roman"/>
        <family val="1"/>
      </rPr>
      <t>a</t>
    </r>
    <r>
      <rPr>
        <vertAlign val="superscript"/>
        <sz val="11"/>
        <color theme="1"/>
        <rFont val="Times New Roman"/>
        <family val="1"/>
      </rPr>
      <t>/, 1</t>
    </r>
  </si>
  <si>
    <r>
      <t>Kuwait</t>
    </r>
    <r>
      <rPr>
        <vertAlign val="superscript"/>
        <sz val="10"/>
        <color theme="1"/>
        <rFont val="Times New Roman"/>
        <family val="1"/>
      </rPr>
      <t>2</t>
    </r>
  </si>
</sst>
</file>

<file path=xl/styles.xml><?xml version="1.0" encoding="utf-8"?>
<styleSheet xmlns="http://schemas.openxmlformats.org/spreadsheetml/2006/main">
  <numFmts count="6">
    <numFmt numFmtId="164" formatCode="#\ ###\ ###\ ##0;\-#\ ###\ ###\ ##0;0"/>
    <numFmt numFmtId="165" formatCode="0.0"/>
    <numFmt numFmtId="166" formatCode="0.0_ ;\-0.0\ "/>
    <numFmt numFmtId="167" formatCode="0.000"/>
    <numFmt numFmtId="168" formatCode="0.0%"/>
    <numFmt numFmtId="169" formatCode="#,##0_ ;\-#,##0\ "/>
  </numFmts>
  <fonts count="53">
    <font>
      <sz val="11"/>
      <color theme="1"/>
      <name val="Calibri"/>
      <family val="2"/>
      <scheme val="minor"/>
    </font>
    <font>
      <sz val="10"/>
      <name val="Arial"/>
      <family val="2"/>
    </font>
    <font>
      <b/>
      <sz val="12"/>
      <color theme="1"/>
      <name val="Times New Roman"/>
      <family val="1"/>
    </font>
    <font>
      <b/>
      <sz val="12"/>
      <color theme="1"/>
      <name val="Arabic Transparent"/>
      <family val="2"/>
    </font>
    <font>
      <b/>
      <sz val="14"/>
      <color theme="1"/>
      <name val="Arabic Transparent"/>
      <family val="2"/>
    </font>
    <font>
      <b/>
      <sz val="14"/>
      <color rgb="FF000000"/>
      <name val="Arabic Transparent"/>
      <family val="2"/>
    </font>
    <font>
      <u val="single"/>
      <sz val="11"/>
      <color theme="10"/>
      <name val="Calibri"/>
      <family val="2"/>
    </font>
    <font>
      <sz val="12"/>
      <color theme="1"/>
      <name val="Times New Roman"/>
      <family val="1"/>
    </font>
    <font>
      <b/>
      <sz val="11"/>
      <color rgb="FF000000"/>
      <name val="Times New Roman"/>
      <family val="1"/>
    </font>
    <font>
      <b/>
      <sz val="12"/>
      <color rgb="FF000000"/>
      <name val="Arabic Transparent"/>
      <family val="2"/>
    </font>
    <font>
      <b/>
      <sz val="11"/>
      <color theme="1"/>
      <name val="Times New Roman"/>
      <family val="1"/>
    </font>
    <font>
      <b/>
      <vertAlign val="subscript"/>
      <sz val="11"/>
      <color theme="1"/>
      <name val="Times New Roman"/>
      <family val="1"/>
    </font>
    <font>
      <u val="single"/>
      <vertAlign val="superscript"/>
      <sz val="11"/>
      <color theme="1"/>
      <name val="Times New Roman"/>
      <family val="1"/>
    </font>
    <font>
      <vertAlign val="superscript"/>
      <sz val="11"/>
      <color theme="1"/>
      <name val="Times New Roman"/>
      <family val="1"/>
    </font>
    <font>
      <sz val="11"/>
      <color theme="1"/>
      <name val="Times New Roman"/>
      <family val="1"/>
    </font>
    <font>
      <sz val="10"/>
      <color theme="1"/>
      <name val="Times New Roman"/>
      <family val="1"/>
    </font>
    <font>
      <sz val="10"/>
      <color theme="1"/>
      <name val="Arabic Transparent"/>
      <family val="2"/>
    </font>
    <font>
      <sz val="10"/>
      <color rgb="FF000000"/>
      <name val="Times New Roman"/>
      <family val="1"/>
    </font>
    <font>
      <u val="single"/>
      <vertAlign val="superscript"/>
      <sz val="10"/>
      <color theme="1"/>
      <name val="Times New Roman"/>
      <family val="1"/>
    </font>
    <font>
      <vertAlign val="superscript"/>
      <sz val="10"/>
      <color theme="1"/>
      <name val="Times New Roman"/>
      <family val="1"/>
    </font>
    <font>
      <b/>
      <sz val="10"/>
      <color theme="1"/>
      <name val="Times New Roman"/>
      <family val="1"/>
    </font>
    <font>
      <b/>
      <sz val="10"/>
      <color rgb="FF000000"/>
      <name val="Times New Roman"/>
      <family val="1"/>
    </font>
    <font>
      <b/>
      <sz val="10"/>
      <color theme="1"/>
      <name val="Arabic Transparent"/>
      <family val="2"/>
    </font>
    <font>
      <i/>
      <sz val="9"/>
      <color theme="1"/>
      <name val="Times New Roman"/>
      <family val="1"/>
    </font>
    <font>
      <sz val="9"/>
      <color theme="1"/>
      <name val="Times New Roman"/>
      <family val="1"/>
    </font>
    <font>
      <u val="single"/>
      <sz val="9"/>
      <color theme="1"/>
      <name val="Times New Roman"/>
      <family val="1"/>
    </font>
    <font>
      <sz val="9"/>
      <color rgb="FF000000"/>
      <name val="Times New Roman"/>
      <family val="1"/>
    </font>
    <font>
      <i/>
      <sz val="9"/>
      <color rgb="FF000000"/>
      <name val="Times New Roman"/>
      <family val="1"/>
    </font>
    <font>
      <vertAlign val="subscript"/>
      <sz val="9"/>
      <color theme="1"/>
      <name val="Times New Roman"/>
      <family val="1"/>
    </font>
    <font>
      <sz val="8"/>
      <color theme="1"/>
      <name val="Times New Roman"/>
      <family val="1"/>
    </font>
    <font>
      <sz val="11"/>
      <color rgb="FF000000"/>
      <name val="Times New Roman"/>
      <family val="1"/>
    </font>
    <font>
      <vertAlign val="subscript"/>
      <sz val="10"/>
      <color theme="1"/>
      <name val="Times New Roman"/>
      <family val="1"/>
    </font>
    <font>
      <vertAlign val="superscript"/>
      <sz val="9"/>
      <color theme="1"/>
      <name val="Times New Roman"/>
      <family val="1"/>
    </font>
    <font>
      <vertAlign val="subscript"/>
      <sz val="10"/>
      <color rgb="FF000000"/>
      <name val="Times New Roman"/>
      <family val="1"/>
    </font>
    <font>
      <vertAlign val="superscript"/>
      <sz val="10"/>
      <color rgb="FF000000"/>
      <name val="Times New Roman"/>
      <family val="1"/>
    </font>
    <font>
      <sz val="9.5"/>
      <color theme="1"/>
      <name val="Times New Roman"/>
      <family val="1"/>
    </font>
    <font>
      <sz val="9.5"/>
      <color theme="1"/>
      <name val="Arabic Transparent"/>
      <family val="2"/>
    </font>
    <font>
      <i/>
      <sz val="9.5"/>
      <color theme="1"/>
      <name val="Times New Roman"/>
      <family val="1"/>
    </font>
    <font>
      <vertAlign val="superscript"/>
      <sz val="9.5"/>
      <color theme="1"/>
      <name val="Times New Roman"/>
      <family val="1"/>
    </font>
    <font>
      <b/>
      <sz val="9.5"/>
      <color theme="1"/>
      <name val="Times New Roman"/>
      <family val="1"/>
    </font>
    <font>
      <b/>
      <sz val="9.5"/>
      <color theme="1"/>
      <name val="Arabic Transparent"/>
      <family val="2"/>
    </font>
    <font>
      <sz val="10"/>
      <color theme="1"/>
      <name val="Arial"/>
      <family val="2"/>
    </font>
    <font>
      <sz val="10"/>
      <name val="Times New Roman"/>
      <family val="1"/>
    </font>
    <font>
      <b/>
      <sz val="9"/>
      <color theme="1"/>
      <name val="Arial"/>
      <family val="2"/>
    </font>
    <font>
      <sz val="9"/>
      <color theme="1"/>
      <name val="Arial"/>
      <family val="2"/>
    </font>
    <font>
      <b/>
      <sz val="11"/>
      <color theme="1"/>
      <name val="Calibri"/>
      <family val="2"/>
      <scheme val="minor"/>
    </font>
    <font>
      <sz val="8"/>
      <color theme="1"/>
      <name val="Calibri"/>
      <family val="2"/>
      <scheme val="minor"/>
    </font>
    <font>
      <b/>
      <sz val="8"/>
      <name val="Arial Narrow"/>
      <family val="2"/>
    </font>
    <font>
      <u val="single"/>
      <vertAlign val="superscript"/>
      <sz val="10"/>
      <name val="Times New Roman"/>
      <family val="1"/>
    </font>
    <font>
      <vertAlign val="superscript"/>
      <sz val="10"/>
      <name val="Times New Roman"/>
      <family val="1"/>
    </font>
    <font>
      <u val="single"/>
      <sz val="10"/>
      <color theme="10"/>
      <name val="Times New Roman"/>
      <family val="1"/>
    </font>
    <font>
      <sz val="12"/>
      <color theme="1"/>
      <name val="Arabic Transparent"/>
      <family val="2"/>
    </font>
    <font>
      <sz val="9"/>
      <color theme="1"/>
      <name val="TT232Eo00"/>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border>
    <border>
      <left style="thin"/>
      <right style="thin"/>
      <top style="thin"/>
      <bottom style="thin"/>
    </border>
    <border>
      <left style="thin"/>
      <right style="thin"/>
      <top/>
      <bottom style="thin"/>
    </border>
    <border>
      <left/>
      <right/>
      <top style="medium">
        <color indexed="22"/>
      </top>
      <bottom style="medium">
        <color indexed="22"/>
      </bottom>
    </border>
    <border>
      <left/>
      <right/>
      <top style="medium"/>
      <bottom/>
    </border>
    <border>
      <left/>
      <right/>
      <top/>
      <bottom style="medium"/>
    </border>
    <border>
      <left/>
      <right/>
      <top style="medium"/>
      <bottom style="medium"/>
    </border>
    <border>
      <left/>
      <right/>
      <top/>
      <bottom style="medium">
        <color indexed="22"/>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2" fillId="0" borderId="0">
      <alignment/>
      <protection/>
    </xf>
  </cellStyleXfs>
  <cellXfs count="274">
    <xf numFmtId="0" fontId="0" fillId="0" borderId="0" xfId="0"/>
    <xf numFmtId="0" fontId="3" fillId="0" borderId="0" xfId="0" applyFont="1" applyAlignment="1">
      <alignment horizontal="center"/>
    </xf>
    <xf numFmtId="0" fontId="4" fillId="0" borderId="1" xfId="0" applyFont="1" applyBorder="1" applyAlignment="1">
      <alignment horizontal="center" readingOrder="2"/>
    </xf>
    <xf numFmtId="0" fontId="6" fillId="0" borderId="2" xfId="20" applyBorder="1" applyAlignment="1" applyProtection="1">
      <alignment horizontal="justify" vertical="top" wrapText="1" readingOrder="2"/>
      <protection/>
    </xf>
    <xf numFmtId="0" fontId="6" fillId="0" borderId="2" xfId="20" applyBorder="1" applyAlignment="1" applyProtection="1">
      <alignment horizontal="right" vertical="top" wrapText="1" readingOrder="2"/>
      <protection/>
    </xf>
    <xf numFmtId="0" fontId="14" fillId="0" borderId="0" xfId="0" applyFont="1" applyAlignment="1">
      <alignment horizontal="center" readingOrder="2"/>
    </xf>
    <xf numFmtId="0" fontId="14" fillId="0" borderId="0" xfId="0" applyFont="1" applyAlignment="1">
      <alignment horizontal="justify"/>
    </xf>
    <xf numFmtId="0" fontId="23" fillId="0" borderId="0" xfId="0" applyFont="1"/>
    <xf numFmtId="0" fontId="23" fillId="0" borderId="0" xfId="0" applyFont="1" applyAlignment="1">
      <alignment horizontal="justify"/>
    </xf>
    <xf numFmtId="0" fontId="24" fillId="0" borderId="0" xfId="0" applyFont="1" applyAlignment="1">
      <alignment horizontal="justify"/>
    </xf>
    <xf numFmtId="0" fontId="24" fillId="0" borderId="0" xfId="0" applyFont="1"/>
    <xf numFmtId="0" fontId="27" fillId="0" borderId="0" xfId="0" applyFont="1"/>
    <xf numFmtId="0" fontId="7" fillId="0" borderId="0" xfId="0" applyFont="1" applyAlignment="1">
      <alignment horizontal="center"/>
    </xf>
    <xf numFmtId="0" fontId="14" fillId="0" borderId="0" xfId="0" applyFont="1" applyAlignment="1">
      <alignment horizontal="center"/>
    </xf>
    <xf numFmtId="0" fontId="29" fillId="0" borderId="0" xfId="0" applyFont="1" applyAlignment="1">
      <alignment horizontal="justify"/>
    </xf>
    <xf numFmtId="0" fontId="30" fillId="0" borderId="0" xfId="0" applyFont="1" applyAlignment="1">
      <alignment horizontal="center"/>
    </xf>
    <xf numFmtId="0" fontId="0" fillId="0" borderId="0" xfId="0" applyAlignment="1">
      <alignment horizontal="center" vertical="center"/>
    </xf>
    <xf numFmtId="0" fontId="32"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7" fillId="0" borderId="0" xfId="0" applyFont="1" applyFill="1" applyBorder="1" applyAlignment="1">
      <alignment horizontal="right" wrapText="1"/>
    </xf>
    <xf numFmtId="0" fontId="23" fillId="0" borderId="0" xfId="0" applyFont="1" applyFill="1" applyAlignment="1">
      <alignment horizontal="justify"/>
    </xf>
    <xf numFmtId="0" fontId="43" fillId="2" borderId="3" xfId="0" applyFont="1" applyFill="1" applyBorder="1" applyAlignment="1" quotePrefix="1">
      <alignment horizontal="center" vertical="center" wrapText="1"/>
    </xf>
    <xf numFmtId="0" fontId="43" fillId="2" borderId="3" xfId="0" applyFont="1" applyFill="1" applyBorder="1" applyAlignment="1" quotePrefix="1">
      <alignment horizontal="center" vertical="center"/>
    </xf>
    <xf numFmtId="0" fontId="43" fillId="2" borderId="2" xfId="0" applyFont="1" applyFill="1" applyBorder="1" applyAlignment="1" quotePrefix="1">
      <alignment horizontal="right"/>
    </xf>
    <xf numFmtId="0" fontId="44" fillId="0" borderId="0" xfId="0" applyFont="1" applyAlignment="1">
      <alignment horizontal="left" indent="2"/>
    </xf>
    <xf numFmtId="0" fontId="44" fillId="0" borderId="0" xfId="0" applyFont="1" applyAlignment="1">
      <alignment horizontal="center"/>
    </xf>
    <xf numFmtId="164" fontId="44" fillId="0" borderId="0" xfId="0" applyNumberFormat="1" applyFont="1" applyAlignment="1">
      <alignment horizontal="right"/>
    </xf>
    <xf numFmtId="164" fontId="44" fillId="0" borderId="0" xfId="0" applyNumberFormat="1" applyFont="1"/>
    <xf numFmtId="0" fontId="44" fillId="0" borderId="0" xfId="0" applyFont="1"/>
    <xf numFmtId="0" fontId="0" fillId="0" borderId="0" xfId="0" applyFill="1"/>
    <xf numFmtId="3" fontId="0" fillId="0" borderId="0" xfId="0" applyNumberFormat="1" applyFill="1"/>
    <xf numFmtId="0" fontId="45" fillId="0" borderId="0" xfId="0" applyFont="1"/>
    <xf numFmtId="3" fontId="41" fillId="0" borderId="0" xfId="21" applyNumberFormat="1" applyFont="1" applyAlignment="1">
      <alignment horizontal="center"/>
      <protection/>
    </xf>
    <xf numFmtId="3" fontId="41" fillId="0" borderId="0" xfId="22" applyNumberFormat="1" applyFont="1" applyAlignment="1">
      <alignment horizontal="center"/>
      <protection/>
    </xf>
    <xf numFmtId="3" fontId="41" fillId="0" borderId="0" xfId="23" applyNumberFormat="1" applyFont="1" applyAlignment="1">
      <alignment horizontal="center"/>
      <protection/>
    </xf>
    <xf numFmtId="3" fontId="41" fillId="0" borderId="0" xfId="24" applyNumberFormat="1" applyFont="1" applyAlignment="1">
      <alignment horizontal="center"/>
      <protection/>
    </xf>
    <xf numFmtId="3" fontId="0" fillId="0" borderId="0" xfId="0" applyNumberFormat="1"/>
    <xf numFmtId="164" fontId="0" fillId="0" borderId="0" xfId="0" applyNumberFormat="1"/>
    <xf numFmtId="9" fontId="0" fillId="0" borderId="0" xfId="0" applyNumberFormat="1"/>
    <xf numFmtId="0" fontId="24" fillId="0" borderId="0" xfId="0" applyFont="1" applyAlignment="1">
      <alignment horizontal="left" vertical="center" wrapText="1"/>
    </xf>
    <xf numFmtId="0" fontId="24" fillId="0" borderId="0" xfId="0" applyFont="1" applyAlignment="1">
      <alignment horizontal="left" vertical="center" wrapText="1"/>
    </xf>
    <xf numFmtId="167" fontId="0" fillId="0" borderId="0" xfId="0" applyNumberFormat="1"/>
    <xf numFmtId="0" fontId="47" fillId="3" borderId="4" xfId="25" applyFont="1" applyFill="1" applyBorder="1" applyAlignment="1">
      <alignment horizontal="center" wrapText="1"/>
      <protection/>
    </xf>
    <xf numFmtId="9" fontId="0" fillId="0" borderId="0" xfId="15" applyFont="1"/>
    <xf numFmtId="9" fontId="0" fillId="0" borderId="0" xfId="15" applyFont="1" applyFill="1"/>
    <xf numFmtId="0" fontId="24" fillId="0" borderId="0" xfId="0" applyFont="1" applyAlignment="1">
      <alignment horizontal="left" vertical="center" wrapText="1"/>
    </xf>
    <xf numFmtId="9" fontId="15" fillId="0" borderId="0" xfId="15" applyFont="1" applyFill="1" applyAlignment="1">
      <alignment horizontal="center" wrapText="1"/>
    </xf>
    <xf numFmtId="10" fontId="0" fillId="0" borderId="0" xfId="15" applyNumberFormat="1" applyFont="1" applyFill="1"/>
    <xf numFmtId="168" fontId="0" fillId="0" borderId="0" xfId="15" applyNumberFormat="1" applyFont="1" applyFill="1"/>
    <xf numFmtId="0" fontId="14" fillId="0" borderId="0" xfId="0" applyFont="1" applyAlignment="1">
      <alignment horizontal="justify" readingOrder="1"/>
    </xf>
    <xf numFmtId="0" fontId="0" fillId="0" borderId="0" xfId="0" applyAlignment="1">
      <alignment readingOrder="1"/>
    </xf>
    <xf numFmtId="3" fontId="0" fillId="0" borderId="0" xfId="0" applyNumberFormat="1" applyAlignment="1">
      <alignment readingOrder="1"/>
    </xf>
    <xf numFmtId="168" fontId="0" fillId="0" borderId="0" xfId="15" applyNumberFormat="1" applyFont="1" applyAlignment="1">
      <alignment readingOrder="1"/>
    </xf>
    <xf numFmtId="0" fontId="24" fillId="0" borderId="0" xfId="0" applyFont="1" applyAlignment="1">
      <alignment horizontal="justify" readingOrder="1"/>
    </xf>
    <xf numFmtId="0" fontId="15" fillId="4" borderId="5" xfId="0" applyFont="1" applyFill="1" applyBorder="1" applyAlignment="1">
      <alignment horizontal="center" wrapText="1" readingOrder="1"/>
    </xf>
    <xf numFmtId="0" fontId="15" fillId="4" borderId="6" xfId="0" applyFont="1" applyFill="1" applyBorder="1" applyAlignment="1">
      <alignment horizontal="center" wrapText="1" readingOrder="1"/>
    </xf>
    <xf numFmtId="0" fontId="15" fillId="4" borderId="0" xfId="0" applyFont="1" applyFill="1" applyAlignment="1">
      <alignment horizontal="justify" readingOrder="1"/>
    </xf>
    <xf numFmtId="3" fontId="17" fillId="4" borderId="0" xfId="0" applyNumberFormat="1" applyFont="1" applyFill="1" applyAlignment="1">
      <alignment horizontal="center" wrapText="1" readingOrder="1"/>
    </xf>
    <xf numFmtId="3" fontId="15" fillId="4" borderId="0" xfId="0" applyNumberFormat="1" applyFont="1" applyFill="1" applyAlignment="1">
      <alignment horizontal="center" wrapText="1" readingOrder="1"/>
    </xf>
    <xf numFmtId="9" fontId="17" fillId="4" borderId="0" xfId="15" applyFont="1" applyFill="1" applyAlignment="1">
      <alignment horizontal="center" wrapText="1" readingOrder="1"/>
    </xf>
    <xf numFmtId="0" fontId="16" fillId="4" borderId="0" xfId="0" applyFont="1" applyFill="1" applyAlignment="1">
      <alignment horizontal="right" wrapText="1" readingOrder="1"/>
    </xf>
    <xf numFmtId="0" fontId="42" fillId="4" borderId="0" xfId="0" applyFont="1" applyFill="1" applyAlignment="1">
      <alignment horizontal="justify" readingOrder="1"/>
    </xf>
    <xf numFmtId="3" fontId="42" fillId="4" borderId="0" xfId="0" applyNumberFormat="1" applyFont="1" applyFill="1" applyAlignment="1">
      <alignment horizontal="center" wrapText="1" readingOrder="1"/>
    </xf>
    <xf numFmtId="3" fontId="15" fillId="4" borderId="0" xfId="0" applyNumberFormat="1" applyFont="1" applyFill="1" applyAlignment="1">
      <alignment horizontal="center" readingOrder="1"/>
    </xf>
    <xf numFmtId="3" fontId="42" fillId="4" borderId="0" xfId="0" applyNumberFormat="1" applyFont="1" applyFill="1" applyAlignment="1">
      <alignment horizontal="center" readingOrder="1"/>
    </xf>
    <xf numFmtId="0" fontId="15" fillId="4" borderId="0" xfId="0" applyFont="1" applyFill="1" applyAlignment="1">
      <alignment horizontal="left" readingOrder="1"/>
    </xf>
    <xf numFmtId="0" fontId="15" fillId="4" borderId="6" xfId="0" applyFont="1" applyFill="1" applyBorder="1" applyAlignment="1">
      <alignment horizontal="justify" readingOrder="1"/>
    </xf>
    <xf numFmtId="3" fontId="15" fillId="4" borderId="0" xfId="0" applyNumberFormat="1" applyFont="1" applyFill="1" applyBorder="1" applyAlignment="1">
      <alignment horizontal="center" wrapText="1" readingOrder="1"/>
    </xf>
    <xf numFmtId="9" fontId="17" fillId="4" borderId="6" xfId="15" applyFont="1" applyFill="1" applyBorder="1" applyAlignment="1">
      <alignment horizontal="center" wrapText="1" readingOrder="1"/>
    </xf>
    <xf numFmtId="0" fontId="16" fillId="4" borderId="6" xfId="0" applyFont="1" applyFill="1" applyBorder="1" applyAlignment="1">
      <alignment horizontal="right" wrapText="1" readingOrder="1"/>
    </xf>
    <xf numFmtId="0" fontId="20" fillId="4" borderId="6" xfId="0" applyFont="1" applyFill="1" applyBorder="1" applyAlignment="1">
      <alignment horizontal="justify" readingOrder="1"/>
    </xf>
    <xf numFmtId="3" fontId="20" fillId="4" borderId="7" xfId="0" applyNumberFormat="1" applyFont="1" applyFill="1" applyBorder="1" applyAlignment="1">
      <alignment horizontal="center" wrapText="1" readingOrder="1"/>
    </xf>
    <xf numFmtId="3" fontId="21" fillId="4" borderId="7" xfId="0" applyNumberFormat="1" applyFont="1" applyFill="1" applyBorder="1" applyAlignment="1">
      <alignment horizontal="center" wrapText="1" readingOrder="1"/>
    </xf>
    <xf numFmtId="0" fontId="22" fillId="4" borderId="6" xfId="0" applyFont="1" applyFill="1" applyBorder="1" applyAlignment="1">
      <alignment horizontal="right" wrapText="1" readingOrder="1"/>
    </xf>
    <xf numFmtId="0" fontId="20" fillId="4" borderId="6" xfId="0" applyFont="1" applyFill="1" applyBorder="1" applyAlignment="1">
      <alignment horizontal="left" readingOrder="1"/>
    </xf>
    <xf numFmtId="3" fontId="20" fillId="4" borderId="6" xfId="0" applyNumberFormat="1" applyFont="1" applyFill="1" applyBorder="1" applyAlignment="1">
      <alignment horizontal="center" wrapText="1" readingOrder="1"/>
    </xf>
    <xf numFmtId="0" fontId="15" fillId="4" borderId="0" xfId="0" applyFont="1" applyFill="1" applyAlignment="1">
      <alignment horizontal="center" wrapText="1" readingOrder="1"/>
    </xf>
    <xf numFmtId="0" fontId="16" fillId="4" borderId="6" xfId="0" applyFont="1" applyFill="1" applyBorder="1" applyAlignment="1">
      <alignment horizontal="center" wrapText="1" readingOrder="1"/>
    </xf>
    <xf numFmtId="0" fontId="15" fillId="4" borderId="0" xfId="0" applyFont="1" applyFill="1" applyAlignment="1">
      <alignment horizontal="left" wrapText="1" readingOrder="1"/>
    </xf>
    <xf numFmtId="165" fontId="15" fillId="4" borderId="0" xfId="0" applyNumberFormat="1" applyFont="1" applyFill="1" applyAlignment="1">
      <alignment horizontal="right" vertical="top" wrapText="1" readingOrder="1"/>
    </xf>
    <xf numFmtId="9" fontId="15" fillId="4" borderId="0" xfId="15" applyFont="1" applyFill="1" applyAlignment="1">
      <alignment horizontal="right" vertical="top" wrapText="1" readingOrder="1"/>
    </xf>
    <xf numFmtId="0" fontId="15" fillId="4" borderId="6" xfId="0" applyFont="1" applyFill="1" applyBorder="1" applyAlignment="1">
      <alignment horizontal="left" wrapText="1" readingOrder="1"/>
    </xf>
    <xf numFmtId="165" fontId="15" fillId="4" borderId="6" xfId="0" applyNumberFormat="1" applyFont="1" applyFill="1" applyBorder="1" applyAlignment="1">
      <alignment horizontal="right" vertical="top" wrapText="1" readingOrder="1"/>
    </xf>
    <xf numFmtId="9" fontId="15" fillId="4" borderId="6" xfId="15" applyFont="1" applyFill="1" applyBorder="1" applyAlignment="1">
      <alignment horizontal="right" vertical="top" wrapText="1" readingOrder="1"/>
    </xf>
    <xf numFmtId="0" fontId="20" fillId="4" borderId="6" xfId="0" applyFont="1" applyFill="1" applyBorder="1" applyAlignment="1">
      <alignment horizontal="left" wrapText="1" readingOrder="1"/>
    </xf>
    <xf numFmtId="165" fontId="20" fillId="4" borderId="6" xfId="0" applyNumberFormat="1" applyFont="1" applyFill="1" applyBorder="1" applyAlignment="1">
      <alignment horizontal="right" wrapText="1" readingOrder="1"/>
    </xf>
    <xf numFmtId="165" fontId="20" fillId="4" borderId="7" xfId="0" applyNumberFormat="1" applyFont="1" applyFill="1" applyBorder="1" applyAlignment="1">
      <alignment horizontal="right" wrapText="1" readingOrder="1"/>
    </xf>
    <xf numFmtId="0" fontId="20" fillId="4" borderId="7" xfId="0" applyFont="1" applyFill="1" applyBorder="1" applyAlignment="1">
      <alignment horizontal="left" wrapText="1" readingOrder="1"/>
    </xf>
    <xf numFmtId="0" fontId="20" fillId="4" borderId="7" xfId="0" applyFont="1" applyFill="1" applyBorder="1" applyAlignment="1">
      <alignment horizontal="left" wrapText="1"/>
    </xf>
    <xf numFmtId="0" fontId="15" fillId="4" borderId="7" xfId="0" applyFont="1" applyFill="1" applyBorder="1" applyAlignment="1">
      <alignment horizontal="center" wrapText="1"/>
    </xf>
    <xf numFmtId="0" fontId="15" fillId="4" borderId="7" xfId="0" applyFont="1" applyFill="1" applyBorder="1" applyAlignment="1">
      <alignment horizontal="center" readingOrder="2"/>
    </xf>
    <xf numFmtId="0" fontId="15" fillId="4" borderId="0" xfId="0" applyFont="1" applyFill="1" applyAlignment="1">
      <alignment horizontal="left" wrapText="1"/>
    </xf>
    <xf numFmtId="164" fontId="15" fillId="4" borderId="0" xfId="0" applyNumberFormat="1" applyFont="1" applyFill="1" applyAlignment="1">
      <alignment horizontal="right" wrapText="1"/>
    </xf>
    <xf numFmtId="164" fontId="15" fillId="4" borderId="0" xfId="0" applyNumberFormat="1" applyFont="1" applyFill="1" applyAlignment="1">
      <alignment horizontal="right"/>
    </xf>
    <xf numFmtId="0" fontId="16" fillId="4" borderId="0" xfId="0" applyFont="1" applyFill="1" applyAlignment="1">
      <alignment horizontal="right" wrapText="1" readingOrder="2"/>
    </xf>
    <xf numFmtId="3" fontId="15" fillId="4" borderId="0" xfId="0" applyNumberFormat="1" applyFont="1" applyFill="1" applyAlignment="1">
      <alignment horizontal="right" wrapText="1"/>
    </xf>
    <xf numFmtId="3" fontId="15" fillId="4" borderId="0" xfId="0" applyNumberFormat="1" applyFont="1" applyFill="1" applyAlignment="1">
      <alignment horizontal="right"/>
    </xf>
    <xf numFmtId="165" fontId="15" fillId="4" borderId="0" xfId="0" applyNumberFormat="1" applyFont="1" applyFill="1" applyAlignment="1">
      <alignment horizontal="right"/>
    </xf>
    <xf numFmtId="166" fontId="15" fillId="4" borderId="0" xfId="0" applyNumberFormat="1" applyFont="1" applyFill="1" applyAlignment="1">
      <alignment horizontal="right" wrapText="1"/>
    </xf>
    <xf numFmtId="166" fontId="15" fillId="4" borderId="0" xfId="0" applyNumberFormat="1" applyFont="1" applyFill="1" applyAlignment="1">
      <alignment horizontal="right"/>
    </xf>
    <xf numFmtId="0" fontId="15" fillId="4" borderId="6" xfId="0" applyFont="1" applyFill="1" applyBorder="1" applyAlignment="1">
      <alignment horizontal="left" wrapText="1"/>
    </xf>
    <xf numFmtId="164" fontId="15" fillId="4" borderId="6" xfId="0" applyNumberFormat="1" applyFont="1" applyFill="1" applyBorder="1" applyAlignment="1">
      <alignment horizontal="right" wrapText="1"/>
    </xf>
    <xf numFmtId="164" fontId="15" fillId="4" borderId="6" xfId="0" applyNumberFormat="1" applyFont="1" applyFill="1" applyBorder="1" applyAlignment="1">
      <alignment horizontal="right"/>
    </xf>
    <xf numFmtId="166" fontId="15" fillId="4" borderId="6" xfId="0" applyNumberFormat="1" applyFont="1" applyFill="1" applyBorder="1" applyAlignment="1">
      <alignment horizontal="right" wrapText="1"/>
    </xf>
    <xf numFmtId="166" fontId="15" fillId="4" borderId="6" xfId="0" applyNumberFormat="1" applyFont="1" applyFill="1" applyBorder="1" applyAlignment="1">
      <alignment horizontal="right"/>
    </xf>
    <xf numFmtId="0" fontId="16" fillId="4" borderId="6" xfId="0" applyFont="1" applyFill="1" applyBorder="1" applyAlignment="1">
      <alignment horizontal="right" wrapText="1" readingOrder="2"/>
    </xf>
    <xf numFmtId="0" fontId="15" fillId="4" borderId="7" xfId="0" applyFont="1" applyFill="1" applyBorder="1" applyAlignment="1">
      <alignment horizontal="left" wrapText="1"/>
    </xf>
    <xf numFmtId="3" fontId="15" fillId="4" borderId="6" xfId="0" applyNumberFormat="1" applyFont="1" applyFill="1" applyBorder="1" applyAlignment="1">
      <alignment horizontal="right"/>
    </xf>
    <xf numFmtId="0" fontId="15" fillId="4" borderId="6" xfId="0" applyFont="1" applyFill="1" applyBorder="1" applyAlignment="1">
      <alignment horizontal="right" wrapText="1"/>
    </xf>
    <xf numFmtId="0" fontId="15" fillId="4" borderId="0" xfId="0" applyFont="1" applyFill="1" applyBorder="1" applyAlignment="1">
      <alignment horizontal="center" wrapText="1"/>
    </xf>
    <xf numFmtId="0" fontId="16" fillId="4" borderId="0" xfId="0" applyFont="1" applyFill="1" applyAlignment="1">
      <alignment horizontal="right" wrapText="1"/>
    </xf>
    <xf numFmtId="0" fontId="15" fillId="4" borderId="0" xfId="0" applyFont="1" applyFill="1" applyAlignment="1">
      <alignment horizontal="right" wrapText="1"/>
    </xf>
    <xf numFmtId="0" fontId="15" fillId="4" borderId="0" xfId="0" applyFont="1" applyFill="1" applyAlignment="1">
      <alignment horizontal="right"/>
    </xf>
    <xf numFmtId="0" fontId="16" fillId="4" borderId="0" xfId="0" applyFont="1" applyFill="1" applyAlignment="1">
      <alignment horizontal="justify" wrapText="1" readingOrder="2"/>
    </xf>
    <xf numFmtId="0" fontId="15" fillId="4" borderId="5" xfId="0" applyFont="1" applyFill="1" applyBorder="1" applyAlignment="1">
      <alignment horizontal="left" vertical="top" wrapText="1"/>
    </xf>
    <xf numFmtId="0" fontId="15" fillId="4" borderId="5" xfId="0" applyFont="1" applyFill="1" applyBorder="1" applyAlignment="1">
      <alignment horizontal="center" vertical="top" wrapText="1"/>
    </xf>
    <xf numFmtId="0" fontId="16" fillId="4" borderId="5" xfId="0" applyFont="1" applyFill="1" applyBorder="1" applyAlignment="1">
      <alignment horizontal="right" vertical="top" wrapText="1"/>
    </xf>
    <xf numFmtId="0" fontId="15" fillId="4" borderId="6" xfId="0" applyFont="1" applyFill="1" applyBorder="1" applyAlignment="1">
      <alignment horizontal="right"/>
    </xf>
    <xf numFmtId="0" fontId="16" fillId="4" borderId="6" xfId="0" applyFont="1" applyFill="1" applyBorder="1" applyAlignment="1">
      <alignment horizontal="justify" readingOrder="2"/>
    </xf>
    <xf numFmtId="0" fontId="24" fillId="4" borderId="7" xfId="0" applyFont="1" applyFill="1" applyBorder="1" applyAlignment="1">
      <alignment horizontal="left" wrapText="1"/>
    </xf>
    <xf numFmtId="0" fontId="24" fillId="4" borderId="7" xfId="0" applyFont="1" applyFill="1" applyBorder="1" applyAlignment="1">
      <alignment horizontal="center" wrapText="1"/>
    </xf>
    <xf numFmtId="0" fontId="15" fillId="4" borderId="7" xfId="0" applyFont="1" applyFill="1" applyBorder="1" applyAlignment="1">
      <alignment horizontal="right" wrapText="1" readingOrder="2"/>
    </xf>
    <xf numFmtId="0" fontId="42" fillId="4" borderId="0" xfId="0" applyFont="1" applyFill="1" applyAlignment="1">
      <alignment horizontal="right" wrapText="1"/>
    </xf>
    <xf numFmtId="0" fontId="15" fillId="4" borderId="0" xfId="0" applyFont="1" applyFill="1" applyAlignment="1">
      <alignment horizontal="right" wrapText="1" readingOrder="2"/>
    </xf>
    <xf numFmtId="0" fontId="15" fillId="4" borderId="0" xfId="0" applyFont="1" applyFill="1" applyBorder="1" applyAlignment="1">
      <alignment horizontal="left" wrapText="1"/>
    </xf>
    <xf numFmtId="0" fontId="15" fillId="4" borderId="0" xfId="0" applyFont="1" applyFill="1" applyBorder="1" applyAlignment="1">
      <alignment horizontal="right" wrapText="1"/>
    </xf>
    <xf numFmtId="0" fontId="42" fillId="4" borderId="0" xfId="0" applyFont="1" applyFill="1" applyBorder="1" applyAlignment="1">
      <alignment horizontal="right" wrapText="1"/>
    </xf>
    <xf numFmtId="0" fontId="15" fillId="4" borderId="0" xfId="0" applyFont="1" applyFill="1" applyBorder="1" applyAlignment="1">
      <alignment horizontal="right" wrapText="1" readingOrder="2"/>
    </xf>
    <xf numFmtId="0" fontId="0" fillId="4" borderId="6" xfId="0" applyFill="1" applyBorder="1" applyAlignment="1">
      <alignment horizontal="right"/>
    </xf>
    <xf numFmtId="0" fontId="0" fillId="4" borderId="6" xfId="0" applyFill="1" applyBorder="1"/>
    <xf numFmtId="0" fontId="17" fillId="4" borderId="0" xfId="0" applyFont="1" applyFill="1" applyAlignment="1">
      <alignment horizontal="justify" wrapText="1"/>
    </xf>
    <xf numFmtId="0" fontId="17" fillId="4" borderId="0" xfId="0" applyFont="1" applyFill="1" applyAlignment="1">
      <alignment horizontal="center" wrapText="1"/>
    </xf>
    <xf numFmtId="0" fontId="17" fillId="4" borderId="6" xfId="0" applyFont="1" applyFill="1" applyBorder="1" applyAlignment="1">
      <alignment horizontal="justify" wrapText="1"/>
    </xf>
    <xf numFmtId="0" fontId="17" fillId="4" borderId="6" xfId="0" applyFont="1" applyFill="1" applyBorder="1" applyAlignment="1">
      <alignment horizontal="center" wrapText="1"/>
    </xf>
    <xf numFmtId="0" fontId="15" fillId="4" borderId="7" xfId="0" applyFont="1" applyFill="1" applyBorder="1" applyAlignment="1">
      <alignment horizontal="left"/>
    </xf>
    <xf numFmtId="0" fontId="15" fillId="4" borderId="7" xfId="0" applyFont="1" applyFill="1" applyBorder="1" applyAlignment="1">
      <alignment horizontal="center"/>
    </xf>
    <xf numFmtId="0" fontId="15" fillId="4" borderId="7" xfId="0" applyFont="1" applyFill="1" applyBorder="1" applyAlignment="1">
      <alignment horizontal="right" readingOrder="2"/>
    </xf>
    <xf numFmtId="164" fontId="15" fillId="4" borderId="0" xfId="0" applyNumberFormat="1" applyFont="1" applyFill="1" applyAlignment="1">
      <alignment horizontal="center"/>
    </xf>
    <xf numFmtId="9" fontId="15" fillId="4" borderId="0" xfId="15" applyFont="1" applyFill="1" applyAlignment="1">
      <alignment horizontal="center"/>
    </xf>
    <xf numFmtId="0" fontId="20" fillId="4" borderId="6" xfId="0" applyFont="1" applyFill="1" applyBorder="1" applyAlignment="1">
      <alignment horizontal="left" wrapText="1"/>
    </xf>
    <xf numFmtId="164" fontId="20" fillId="4" borderId="6" xfId="0" applyNumberFormat="1" applyFont="1" applyFill="1" applyBorder="1" applyAlignment="1">
      <alignment horizontal="center"/>
    </xf>
    <xf numFmtId="9" fontId="15" fillId="4" borderId="7" xfId="15" applyFont="1" applyFill="1" applyBorder="1" applyAlignment="1">
      <alignment horizontal="center"/>
    </xf>
    <xf numFmtId="0" fontId="22" fillId="4" borderId="6" xfId="0" applyFont="1" applyFill="1" applyBorder="1" applyAlignment="1">
      <alignment horizontal="right" wrapText="1" readingOrder="2"/>
    </xf>
    <xf numFmtId="0" fontId="15" fillId="4" borderId="5" xfId="0" applyFont="1" applyFill="1" applyBorder="1" applyAlignment="1">
      <alignment horizontal="center" wrapText="1"/>
    </xf>
    <xf numFmtId="0" fontId="15" fillId="4" borderId="0" xfId="0" applyFont="1" applyFill="1" applyAlignment="1">
      <alignment horizontal="center" wrapText="1"/>
    </xf>
    <xf numFmtId="0" fontId="16" fillId="4" borderId="0" xfId="0" applyFont="1" applyFill="1" applyAlignment="1">
      <alignment horizontal="center" wrapText="1"/>
    </xf>
    <xf numFmtId="0" fontId="15" fillId="4" borderId="6" xfId="0" applyFont="1" applyFill="1" applyBorder="1" applyAlignment="1">
      <alignment horizontal="center" wrapText="1"/>
    </xf>
    <xf numFmtId="0" fontId="15" fillId="4" borderId="0" xfId="0" applyFont="1" applyFill="1" applyAlignment="1">
      <alignment horizontal="center"/>
    </xf>
    <xf numFmtId="3" fontId="15" fillId="4" borderId="0" xfId="0" applyNumberFormat="1" applyFont="1" applyFill="1" applyAlignment="1">
      <alignment horizontal="center"/>
    </xf>
    <xf numFmtId="3" fontId="20" fillId="4" borderId="7" xfId="0" applyNumberFormat="1" applyFont="1" applyFill="1" applyBorder="1" applyAlignment="1">
      <alignment horizontal="center"/>
    </xf>
    <xf numFmtId="0" fontId="20" fillId="4" borderId="7" xfId="0" applyFont="1" applyFill="1" applyBorder="1" applyAlignment="1">
      <alignment horizontal="center"/>
    </xf>
    <xf numFmtId="0" fontId="22" fillId="4" borderId="7" xfId="0" applyFont="1" applyFill="1" applyBorder="1" applyAlignment="1">
      <alignment horizontal="right" wrapText="1" readingOrder="2"/>
    </xf>
    <xf numFmtId="0" fontId="35" fillId="4" borderId="5" xfId="0" applyFont="1" applyFill="1" applyBorder="1" applyAlignment="1">
      <alignment horizontal="center" wrapText="1"/>
    </xf>
    <xf numFmtId="0" fontId="35" fillId="4" borderId="0" xfId="0" applyFont="1" applyFill="1" applyAlignment="1">
      <alignment horizontal="center" wrapText="1"/>
    </xf>
    <xf numFmtId="0" fontId="36" fillId="4" borderId="0" xfId="0" applyFont="1" applyFill="1" applyAlignment="1">
      <alignment horizontal="center" wrapText="1"/>
    </xf>
    <xf numFmtId="0" fontId="35" fillId="4" borderId="6" xfId="0" applyFont="1" applyFill="1" applyBorder="1" applyAlignment="1">
      <alignment horizontal="center" wrapText="1"/>
    </xf>
    <xf numFmtId="0" fontId="35" fillId="4" borderId="0" xfId="0" applyFont="1" applyFill="1" applyAlignment="1">
      <alignment horizontal="left" wrapText="1"/>
    </xf>
    <xf numFmtId="9" fontId="35" fillId="4" borderId="0" xfId="15" applyFont="1" applyFill="1" applyAlignment="1">
      <alignment horizontal="center" wrapText="1"/>
    </xf>
    <xf numFmtId="10" fontId="35" fillId="4" borderId="0" xfId="15" applyNumberFormat="1" applyFont="1" applyFill="1" applyAlignment="1">
      <alignment horizontal="center" wrapText="1"/>
    </xf>
    <xf numFmtId="0" fontId="36" fillId="4" borderId="0" xfId="0" applyFont="1" applyFill="1" applyAlignment="1">
      <alignment horizontal="right" wrapText="1" readingOrder="2"/>
    </xf>
    <xf numFmtId="0" fontId="35" fillId="4" borderId="6" xfId="0" applyFont="1" applyFill="1" applyBorder="1" applyAlignment="1">
      <alignment horizontal="left" wrapText="1"/>
    </xf>
    <xf numFmtId="9" fontId="35" fillId="4" borderId="6" xfId="15" applyFont="1" applyFill="1" applyBorder="1" applyAlignment="1">
      <alignment horizontal="center" wrapText="1"/>
    </xf>
    <xf numFmtId="10" fontId="35" fillId="4" borderId="6" xfId="15" applyNumberFormat="1" applyFont="1" applyFill="1" applyBorder="1" applyAlignment="1">
      <alignment horizontal="center" wrapText="1"/>
    </xf>
    <xf numFmtId="0" fontId="36" fillId="4" borderId="6" xfId="0" applyFont="1" applyFill="1" applyBorder="1" applyAlignment="1">
      <alignment horizontal="right" wrapText="1" readingOrder="2"/>
    </xf>
    <xf numFmtId="0" fontId="39" fillId="4" borderId="6" xfId="0" applyFont="1" applyFill="1" applyBorder="1" applyAlignment="1">
      <alignment horizontal="left" wrapText="1"/>
    </xf>
    <xf numFmtId="0" fontId="39" fillId="4" borderId="6" xfId="0" applyFont="1" applyFill="1" applyBorder="1" applyAlignment="1">
      <alignment horizontal="center" wrapText="1"/>
    </xf>
    <xf numFmtId="10" fontId="39" fillId="4" borderId="6" xfId="15" applyNumberFormat="1" applyFont="1" applyFill="1" applyBorder="1" applyAlignment="1">
      <alignment horizontal="center" wrapText="1"/>
    </xf>
    <xf numFmtId="9" fontId="35" fillId="4" borderId="7" xfId="15" applyFont="1" applyFill="1" applyBorder="1" applyAlignment="1">
      <alignment horizontal="center" wrapText="1"/>
    </xf>
    <xf numFmtId="0" fontId="40" fillId="4" borderId="6" xfId="0" applyFont="1" applyFill="1" applyBorder="1" applyAlignment="1">
      <alignment horizontal="right" wrapText="1" readingOrder="2"/>
    </xf>
    <xf numFmtId="9" fontId="39" fillId="4" borderId="6" xfId="15" applyFont="1" applyFill="1" applyBorder="1" applyAlignment="1">
      <alignment horizontal="center" wrapText="1"/>
    </xf>
    <xf numFmtId="0" fontId="41" fillId="4" borderId="5" xfId="0" applyFont="1" applyFill="1" applyBorder="1" applyAlignment="1">
      <alignment horizontal="left" wrapText="1"/>
    </xf>
    <xf numFmtId="0" fontId="41" fillId="4" borderId="5" xfId="0" applyFont="1" applyFill="1" applyBorder="1" applyAlignment="1">
      <alignment horizontal="right" wrapText="1" readingOrder="2"/>
    </xf>
    <xf numFmtId="0" fontId="15" fillId="4" borderId="5" xfId="0" applyFont="1" applyFill="1" applyBorder="1" applyAlignment="1">
      <alignment horizontal="left" wrapText="1"/>
    </xf>
    <xf numFmtId="0" fontId="0" fillId="4" borderId="0" xfId="0" applyFill="1" applyAlignment="1">
      <alignment horizontal="center"/>
    </xf>
    <xf numFmtId="0" fontId="16" fillId="4" borderId="5" xfId="0" applyFont="1" applyFill="1" applyBorder="1" applyAlignment="1">
      <alignment horizontal="right" wrapText="1" readingOrder="2"/>
    </xf>
    <xf numFmtId="4" fontId="15" fillId="4" borderId="0" xfId="0" applyNumberFormat="1" applyFont="1" applyFill="1" applyBorder="1" applyAlignment="1">
      <alignment horizontal="center" wrapText="1"/>
    </xf>
    <xf numFmtId="0" fontId="16" fillId="4" borderId="0" xfId="0" applyFont="1" applyFill="1" applyBorder="1" applyAlignment="1">
      <alignment horizontal="right" wrapText="1" readingOrder="2"/>
    </xf>
    <xf numFmtId="4" fontId="15" fillId="4" borderId="6" xfId="0" applyNumberFormat="1" applyFont="1" applyFill="1" applyBorder="1" applyAlignment="1">
      <alignment horizontal="center" wrapText="1"/>
    </xf>
    <xf numFmtId="0" fontId="50" fillId="0" borderId="2" xfId="20" applyFont="1" applyBorder="1" applyAlignment="1" applyProtection="1">
      <alignment horizontal="justify" vertical="top" wrapText="1"/>
      <protection/>
    </xf>
    <xf numFmtId="0" fontId="50" fillId="0" borderId="2" xfId="20" applyFont="1" applyBorder="1" applyAlignment="1" applyProtection="1">
      <alignment vertical="top" wrapText="1"/>
      <protection/>
    </xf>
    <xf numFmtId="0" fontId="15" fillId="0" borderId="0" xfId="0" applyFont="1"/>
    <xf numFmtId="169" fontId="15" fillId="4" borderId="0" xfId="0" applyNumberFormat="1" applyFont="1" applyFill="1" applyAlignment="1">
      <alignment horizontal="center" wrapText="1"/>
    </xf>
    <xf numFmtId="169" fontId="15" fillId="4" borderId="0" xfId="0" applyNumberFormat="1" applyFont="1" applyFill="1" applyAlignment="1">
      <alignment horizontal="center"/>
    </xf>
    <xf numFmtId="169" fontId="15" fillId="4" borderId="6" xfId="0" applyNumberFormat="1" applyFont="1" applyFill="1" applyBorder="1" applyAlignment="1">
      <alignment horizontal="center"/>
    </xf>
    <xf numFmtId="169" fontId="15" fillId="4" borderId="0" xfId="0" applyNumberFormat="1" applyFont="1" applyFill="1" applyBorder="1" applyAlignment="1">
      <alignment horizontal="center"/>
    </xf>
    <xf numFmtId="169" fontId="20" fillId="4" borderId="6" xfId="0" applyNumberFormat="1" applyFont="1" applyFill="1" applyBorder="1" applyAlignment="1">
      <alignment horizontal="center"/>
    </xf>
    <xf numFmtId="169" fontId="20" fillId="4" borderId="7" xfId="0" applyNumberFormat="1" applyFont="1" applyFill="1" applyBorder="1" applyAlignment="1">
      <alignment horizontal="center"/>
    </xf>
    <xf numFmtId="169" fontId="35" fillId="4" borderId="0" xfId="0" applyNumberFormat="1" applyFont="1" applyFill="1" applyAlignment="1">
      <alignment horizontal="center" wrapText="1"/>
    </xf>
    <xf numFmtId="169" fontId="35" fillId="4" borderId="6" xfId="0" applyNumberFormat="1" applyFont="1" applyFill="1" applyBorder="1" applyAlignment="1">
      <alignment horizontal="center" wrapText="1"/>
    </xf>
    <xf numFmtId="169" fontId="39" fillId="4" borderId="6" xfId="0" applyNumberFormat="1" applyFont="1" applyFill="1" applyBorder="1" applyAlignment="1">
      <alignment horizontal="center" wrapText="1"/>
    </xf>
    <xf numFmtId="0" fontId="24" fillId="0" borderId="0" xfId="0" applyFont="1" applyAlignment="1">
      <alignment horizontal="left" vertical="center" wrapText="1"/>
    </xf>
    <xf numFmtId="0" fontId="25" fillId="0" borderId="0" xfId="0" applyFont="1" applyAlignment="1">
      <alignment horizontal="center"/>
    </xf>
    <xf numFmtId="0" fontId="24" fillId="0" borderId="0" xfId="0" applyFont="1" applyAlignment="1">
      <alignment horizontal="left" wrapText="1"/>
    </xf>
    <xf numFmtId="0" fontId="15" fillId="4" borderId="0" xfId="15" applyNumberFormat="1" applyFont="1" applyFill="1" applyAlignment="1">
      <alignment horizontal="center"/>
    </xf>
    <xf numFmtId="0" fontId="15" fillId="4" borderId="7" xfId="0" applyFont="1" applyFill="1" applyBorder="1" applyAlignment="1">
      <alignment horizontal="center" wrapText="1"/>
    </xf>
    <xf numFmtId="0" fontId="15" fillId="0" borderId="7" xfId="0" applyFont="1" applyBorder="1" applyAlignment="1">
      <alignment horizontal="center" vertical="top" wrapText="1"/>
    </xf>
    <xf numFmtId="0" fontId="20" fillId="0" borderId="7" xfId="0" applyFont="1" applyBorder="1" applyAlignment="1">
      <alignment horizontal="center" vertical="top" wrapText="1"/>
    </xf>
    <xf numFmtId="0" fontId="17" fillId="0" borderId="0" xfId="0" applyFont="1" applyAlignment="1">
      <alignment horizontal="left" vertical="top" wrapText="1"/>
    </xf>
    <xf numFmtId="3" fontId="15" fillId="0" borderId="0" xfId="0" applyNumberFormat="1" applyFont="1" applyAlignment="1">
      <alignment horizontal="center" wrapText="1"/>
    </xf>
    <xf numFmtId="0" fontId="15" fillId="0" borderId="0" xfId="0" applyFont="1" applyAlignment="1">
      <alignment horizontal="left" vertical="top" wrapText="1"/>
    </xf>
    <xf numFmtId="0" fontId="15" fillId="0" borderId="6" xfId="0" applyFont="1" applyBorder="1" applyAlignment="1">
      <alignment horizontal="left" vertical="top" wrapText="1"/>
    </xf>
    <xf numFmtId="3" fontId="15" fillId="0" borderId="6" xfId="0" applyNumberFormat="1" applyFont="1" applyBorder="1" applyAlignment="1">
      <alignment horizontal="center" wrapText="1"/>
    </xf>
    <xf numFmtId="0" fontId="15" fillId="0" borderId="0" xfId="0" applyFont="1" applyAlignment="1">
      <alignment horizontal="right" vertical="top" wrapText="1" readingOrder="2"/>
    </xf>
    <xf numFmtId="0" fontId="15" fillId="0" borderId="0" xfId="0" applyFont="1" applyAlignment="1">
      <alignment horizontal="right" vertical="top" wrapText="1"/>
    </xf>
    <xf numFmtId="0" fontId="15" fillId="0" borderId="6" xfId="0" applyFont="1" applyBorder="1" applyAlignment="1">
      <alignment horizontal="right" vertical="top" wrapText="1" readingOrder="2"/>
    </xf>
    <xf numFmtId="0" fontId="24" fillId="0" borderId="0" xfId="0" applyFont="1" applyAlignment="1">
      <alignment horizontal="left" wrapText="1"/>
    </xf>
    <xf numFmtId="0" fontId="26" fillId="0" borderId="0" xfId="0" applyFont="1"/>
    <xf numFmtId="0" fontId="2" fillId="0" borderId="0" xfId="0" applyFont="1" applyAlignment="1">
      <alignment horizontal="center"/>
    </xf>
    <xf numFmtId="0" fontId="4" fillId="0" borderId="0" xfId="0" applyFont="1" applyBorder="1" applyAlignment="1">
      <alignment horizontal="center" readingOrder="2"/>
    </xf>
    <xf numFmtId="0" fontId="8" fillId="0" borderId="0" xfId="0" applyFont="1" applyAlignment="1">
      <alignment horizontal="center"/>
    </xf>
    <xf numFmtId="0" fontId="24" fillId="0" borderId="0" xfId="0" applyFont="1" applyAlignment="1">
      <alignment horizontal="left" wrapText="1"/>
    </xf>
    <xf numFmtId="0" fontId="15" fillId="4" borderId="5" xfId="0" applyFont="1" applyFill="1" applyBorder="1" applyAlignment="1">
      <alignment horizontal="left" readingOrder="1"/>
    </xf>
    <xf numFmtId="0" fontId="15" fillId="4" borderId="6" xfId="0" applyFont="1" applyFill="1" applyBorder="1" applyAlignment="1">
      <alignment horizontal="left" readingOrder="1"/>
    </xf>
    <xf numFmtId="0" fontId="15" fillId="4" borderId="5" xfId="0" applyFont="1" applyFill="1" applyBorder="1" applyAlignment="1">
      <alignment horizontal="center" wrapText="1" readingOrder="1"/>
    </xf>
    <xf numFmtId="0" fontId="15" fillId="4" borderId="6" xfId="0" applyFont="1" applyFill="1" applyBorder="1" applyAlignment="1">
      <alignment horizontal="center" wrapText="1" readingOrder="1"/>
    </xf>
    <xf numFmtId="0" fontId="47" fillId="3" borderId="0" xfId="25" applyFont="1" applyFill="1" applyBorder="1" applyAlignment="1">
      <alignment horizontal="center" wrapText="1"/>
      <protection/>
    </xf>
    <xf numFmtId="0" fontId="47" fillId="3" borderId="8" xfId="25" applyFont="1" applyFill="1" applyBorder="1" applyAlignment="1">
      <alignment horizontal="center" wrapText="1"/>
      <protection/>
    </xf>
    <xf numFmtId="0" fontId="15" fillId="4" borderId="5" xfId="0" applyFont="1" applyFill="1" applyBorder="1" applyAlignment="1">
      <alignment horizontal="right" wrapText="1" readingOrder="1"/>
    </xf>
    <xf numFmtId="0" fontId="15" fillId="4" borderId="6" xfId="0" applyFont="1" applyFill="1" applyBorder="1" applyAlignment="1">
      <alignment horizontal="right" wrapText="1" readingOrder="1"/>
    </xf>
    <xf numFmtId="0" fontId="15" fillId="4" borderId="5" xfId="0" applyFont="1" applyFill="1" applyBorder="1" applyAlignment="1">
      <alignment horizontal="left" wrapText="1" readingOrder="1"/>
    </xf>
    <xf numFmtId="0" fontId="15" fillId="4" borderId="0" xfId="0" applyFont="1" applyFill="1" applyBorder="1" applyAlignment="1">
      <alignment horizontal="left" wrapText="1" readingOrder="1"/>
    </xf>
    <xf numFmtId="0" fontId="15" fillId="4" borderId="6" xfId="0" applyFont="1" applyFill="1" applyBorder="1" applyAlignment="1">
      <alignment horizontal="left" wrapText="1" readingOrder="1"/>
    </xf>
    <xf numFmtId="0" fontId="15" fillId="4" borderId="0" xfId="0" applyFont="1" applyFill="1" applyBorder="1" applyAlignment="1">
      <alignment horizontal="center" wrapText="1" readingOrder="1"/>
    </xf>
    <xf numFmtId="0" fontId="24" fillId="0" borderId="0" xfId="0" applyFont="1" applyAlignment="1">
      <alignment horizontal="left" vertical="center" wrapText="1"/>
    </xf>
    <xf numFmtId="0" fontId="15" fillId="4" borderId="5" xfId="0" applyFont="1" applyFill="1" applyBorder="1" applyAlignment="1">
      <alignment horizontal="center" readingOrder="1"/>
    </xf>
    <xf numFmtId="0" fontId="15" fillId="4" borderId="0" xfId="0" applyFont="1" applyFill="1" applyBorder="1" applyAlignment="1">
      <alignment horizontal="center" readingOrder="1"/>
    </xf>
    <xf numFmtId="0" fontId="15" fillId="4" borderId="6" xfId="0" applyFont="1" applyFill="1" applyBorder="1" applyAlignment="1">
      <alignment horizontal="center" readingOrder="1"/>
    </xf>
    <xf numFmtId="0" fontId="22" fillId="4" borderId="7" xfId="0" applyFont="1" applyFill="1" applyBorder="1" applyAlignment="1">
      <alignment horizontal="right" wrapText="1" readingOrder="1"/>
    </xf>
    <xf numFmtId="0" fontId="24" fillId="0" borderId="0" xfId="0" applyFont="1" applyAlignment="1">
      <alignment horizontal="left"/>
    </xf>
    <xf numFmtId="0" fontId="24" fillId="0" borderId="0" xfId="0" applyFont="1" applyAlignment="1">
      <alignment horizontal="left" vertical="center"/>
    </xf>
    <xf numFmtId="0" fontId="15" fillId="4" borderId="5" xfId="0" applyFont="1" applyFill="1" applyBorder="1" applyAlignment="1">
      <alignment horizontal="center" wrapText="1"/>
    </xf>
    <xf numFmtId="0" fontId="15" fillId="4" borderId="5" xfId="0" applyFont="1" applyFill="1" applyBorder="1" applyAlignment="1">
      <alignment horizontal="center" vertical="top" wrapText="1"/>
    </xf>
    <xf numFmtId="0" fontId="0" fillId="0" borderId="0" xfId="0" applyAlignment="1">
      <alignment/>
    </xf>
    <xf numFmtId="0" fontId="24" fillId="0" borderId="0" xfId="0" applyFont="1" applyFill="1" applyAlignment="1">
      <alignment horizontal="left" wrapText="1"/>
    </xf>
    <xf numFmtId="0" fontId="10" fillId="0" borderId="0" xfId="0" applyFont="1" applyAlignment="1">
      <alignment horizontal="center"/>
    </xf>
    <xf numFmtId="0" fontId="15" fillId="4" borderId="7" xfId="0" applyFont="1" applyFill="1" applyBorder="1" applyAlignment="1">
      <alignment horizontal="center" wrapText="1"/>
    </xf>
    <xf numFmtId="0" fontId="51" fillId="0" borderId="0" xfId="0" applyFont="1" applyAlignment="1">
      <alignment horizontal="center"/>
    </xf>
    <xf numFmtId="0" fontId="15" fillId="4" borderId="5" xfId="0" applyFont="1" applyFill="1" applyBorder="1" applyAlignment="1">
      <alignment horizontal="right" wrapText="1" readingOrder="2"/>
    </xf>
    <xf numFmtId="0" fontId="15" fillId="4" borderId="0" xfId="0" applyFont="1" applyFill="1" applyBorder="1" applyAlignment="1">
      <alignment horizontal="right" wrapText="1" readingOrder="2"/>
    </xf>
    <xf numFmtId="0" fontId="15" fillId="4" borderId="6" xfId="0" applyFont="1" applyFill="1" applyBorder="1" applyAlignment="1">
      <alignment horizontal="right" wrapText="1" readingOrder="2"/>
    </xf>
    <xf numFmtId="0" fontId="15" fillId="4" borderId="5" xfId="0" applyFont="1" applyFill="1" applyBorder="1" applyAlignment="1">
      <alignment horizontal="left" wrapText="1"/>
    </xf>
    <xf numFmtId="0" fontId="15" fillId="4" borderId="0" xfId="0" applyFont="1" applyFill="1" applyBorder="1" applyAlignment="1">
      <alignment horizontal="left" wrapText="1"/>
    </xf>
    <xf numFmtId="0" fontId="15" fillId="4" borderId="6" xfId="0" applyFont="1" applyFill="1" applyBorder="1" applyAlignment="1">
      <alignment horizontal="left" wrapText="1"/>
    </xf>
    <xf numFmtId="0" fontId="15" fillId="4" borderId="5" xfId="0" applyFont="1" applyFill="1" applyBorder="1" applyAlignment="1">
      <alignment horizontal="center"/>
    </xf>
    <xf numFmtId="0" fontId="15" fillId="4" borderId="0" xfId="0" applyFont="1" applyFill="1" applyBorder="1" applyAlignment="1">
      <alignment horizontal="center"/>
    </xf>
    <xf numFmtId="0" fontId="15" fillId="4" borderId="6" xfId="0" applyFont="1" applyFill="1" applyBorder="1" applyAlignment="1">
      <alignment horizontal="center"/>
    </xf>
    <xf numFmtId="0" fontId="15" fillId="4" borderId="0" xfId="0" applyFont="1" applyFill="1" applyBorder="1" applyAlignment="1">
      <alignment horizontal="center" wrapText="1"/>
    </xf>
    <xf numFmtId="0" fontId="15" fillId="4" borderId="6" xfId="0" applyFont="1" applyFill="1" applyBorder="1" applyAlignment="1">
      <alignment horizontal="center" wrapText="1"/>
    </xf>
    <xf numFmtId="0" fontId="0" fillId="4" borderId="0" xfId="0" applyFill="1" applyAlignment="1">
      <alignment horizontal="center" wrapText="1"/>
    </xf>
    <xf numFmtId="0" fontId="0" fillId="4" borderId="6" xfId="0" applyFill="1" applyBorder="1" applyAlignment="1">
      <alignment horizontal="center" wrapText="1"/>
    </xf>
    <xf numFmtId="0" fontId="35" fillId="4" borderId="5" xfId="0" applyFont="1" applyFill="1" applyBorder="1" applyAlignment="1">
      <alignment horizontal="left" wrapText="1"/>
    </xf>
    <xf numFmtId="0" fontId="35" fillId="4" borderId="0" xfId="0" applyFont="1" applyFill="1" applyBorder="1" applyAlignment="1">
      <alignment horizontal="left" wrapText="1"/>
    </xf>
    <xf numFmtId="0" fontId="35" fillId="4" borderId="6" xfId="0" applyFont="1" applyFill="1" applyBorder="1" applyAlignment="1">
      <alignment horizontal="left" wrapText="1"/>
    </xf>
    <xf numFmtId="0" fontId="35" fillId="4" borderId="5" xfId="0" applyFont="1" applyFill="1" applyBorder="1" applyAlignment="1">
      <alignment horizontal="center" wrapText="1"/>
    </xf>
    <xf numFmtId="0" fontId="35" fillId="4" borderId="0" xfId="0" applyFont="1" applyFill="1" applyBorder="1" applyAlignment="1">
      <alignment horizontal="center" wrapText="1"/>
    </xf>
    <xf numFmtId="0" fontId="35" fillId="4" borderId="6" xfId="0" applyFont="1" applyFill="1" applyBorder="1" applyAlignment="1">
      <alignment horizontal="center" wrapText="1"/>
    </xf>
    <xf numFmtId="0" fontId="36" fillId="4" borderId="0" xfId="0" applyFont="1" applyFill="1" applyAlignment="1">
      <alignment horizontal="center" vertical="center" wrapText="1"/>
    </xf>
    <xf numFmtId="0" fontId="36" fillId="4" borderId="6"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5" xfId="0" applyFont="1" applyFill="1" applyBorder="1" applyAlignment="1">
      <alignment horizontal="right" wrapText="1" readingOrder="2"/>
    </xf>
    <xf numFmtId="0" fontId="35" fillId="4" borderId="0" xfId="0" applyFont="1" applyFill="1" applyBorder="1" applyAlignment="1">
      <alignment horizontal="right" wrapText="1" readingOrder="2"/>
    </xf>
    <xf numFmtId="0" fontId="35" fillId="4" borderId="6" xfId="0" applyFont="1" applyFill="1" applyBorder="1" applyAlignment="1">
      <alignment horizontal="right" wrapText="1" readingOrder="2"/>
    </xf>
    <xf numFmtId="165" fontId="20" fillId="0" borderId="7" xfId="0" applyNumberFormat="1" applyFont="1" applyFill="1" applyBorder="1" applyAlignment="1">
      <alignment horizontal="right" wrapText="1" readingOrder="1"/>
    </xf>
    <xf numFmtId="0" fontId="0" fillId="0" borderId="0" xfId="0" applyFill="1" applyAlignment="1">
      <alignment readingOrder="1"/>
    </xf>
    <xf numFmtId="9" fontId="0" fillId="0" borderId="0" xfId="15" applyFont="1" applyFill="1" applyAlignment="1">
      <alignment readingOrder="1"/>
    </xf>
    <xf numFmtId="0" fontId="24" fillId="0" borderId="0" xfId="0" applyFont="1" applyFill="1"/>
    <xf numFmtId="0" fontId="47" fillId="0" borderId="0" xfId="25" applyFont="1" applyFill="1" applyBorder="1" applyAlignment="1">
      <alignment horizontal="center" wrapText="1"/>
      <protection/>
    </xf>
    <xf numFmtId="0" fontId="0" fillId="0" borderId="0" xfId="0" applyFill="1" applyBorder="1"/>
    <xf numFmtId="9" fontId="0" fillId="0" borderId="0" xfId="15" applyFont="1" applyFill="1" applyBorder="1"/>
    <xf numFmtId="0" fontId="52" fillId="0" borderId="0" xfId="0" applyFont="1"/>
    <xf numFmtId="0" fontId="0" fillId="0" borderId="0" xfId="0" applyAlignment="1">
      <alignment horizontal="center"/>
    </xf>
    <xf numFmtId="0" fontId="52" fillId="0" borderId="0" xfId="0" applyFont="1" applyAlignment="1">
      <alignment horizontal="left" wrapText="1"/>
    </xf>
  </cellXfs>
  <cellStyles count="12">
    <cellStyle name="Normal" xfId="0"/>
    <cellStyle name="Percent" xfId="15"/>
    <cellStyle name="Currency" xfId="16"/>
    <cellStyle name="Currency [0]" xfId="17"/>
    <cellStyle name="Comma" xfId="18"/>
    <cellStyle name="Comma [0]" xfId="19"/>
    <cellStyle name="Hyperlink" xfId="20"/>
    <cellStyle name="Normal 3" xfId="21"/>
    <cellStyle name="Normal 6" xfId="22"/>
    <cellStyle name="Normal 2" xfId="23"/>
    <cellStyle name="Normal 5" xfId="24"/>
    <cellStyle name="Normal_OAPEC 2003"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
  <sheetViews>
    <sheetView tabSelected="1" view="pageBreakPreview" zoomScale="130" zoomScaleSheetLayoutView="130" workbookViewId="0" topLeftCell="A1">
      <selection activeCell="A1" sqref="A1:B1"/>
    </sheetView>
  </sheetViews>
  <sheetFormatPr defaultColWidth="9.140625" defaultRowHeight="15"/>
  <cols>
    <col min="1" max="1" width="58.8515625" style="0" customWidth="1"/>
    <col min="2" max="2" width="59.140625" style="0" customWidth="1"/>
  </cols>
  <sheetData>
    <row r="1" spans="1:2" ht="15.75">
      <c r="A1" s="208" t="s">
        <v>1</v>
      </c>
      <c r="B1" s="208"/>
    </row>
    <row r="2" ht="16.5">
      <c r="A2" s="1"/>
    </row>
    <row r="3" spans="1:2" ht="19.5">
      <c r="A3" s="209" t="s">
        <v>2</v>
      </c>
      <c r="B3" s="209"/>
    </row>
    <row r="4" spans="1:2" ht="19.5">
      <c r="A4" s="2"/>
      <c r="B4" s="2"/>
    </row>
    <row r="5" spans="1:2" ht="15">
      <c r="A5" s="179" t="s">
        <v>3</v>
      </c>
      <c r="B5" s="3" t="s">
        <v>4</v>
      </c>
    </row>
    <row r="6" spans="1:2" ht="15">
      <c r="A6" s="179" t="s">
        <v>5</v>
      </c>
      <c r="B6" s="3" t="s">
        <v>6</v>
      </c>
    </row>
    <row r="7" spans="1:2" ht="15">
      <c r="A7" s="179" t="s">
        <v>0</v>
      </c>
      <c r="B7" s="3" t="s">
        <v>7</v>
      </c>
    </row>
    <row r="8" spans="1:2" ht="15">
      <c r="A8" s="179" t="s">
        <v>8</v>
      </c>
      <c r="B8" s="3" t="s">
        <v>9</v>
      </c>
    </row>
    <row r="9" spans="1:2" ht="15">
      <c r="A9" s="179" t="s">
        <v>10</v>
      </c>
      <c r="B9" s="3" t="s">
        <v>11</v>
      </c>
    </row>
    <row r="10" spans="1:2" ht="15">
      <c r="A10" s="179" t="s">
        <v>12</v>
      </c>
      <c r="B10" s="3" t="s">
        <v>13</v>
      </c>
    </row>
    <row r="11" spans="1:2" ht="15">
      <c r="A11" s="179" t="s">
        <v>14</v>
      </c>
      <c r="B11" s="3" t="s">
        <v>15</v>
      </c>
    </row>
    <row r="12" spans="1:2" ht="15">
      <c r="A12" s="179" t="s">
        <v>16</v>
      </c>
      <c r="B12" s="3" t="s">
        <v>17</v>
      </c>
    </row>
    <row r="13" spans="1:2" ht="20.25" customHeight="1">
      <c r="A13" s="180" t="s">
        <v>18</v>
      </c>
      <c r="B13" s="4" t="s">
        <v>19</v>
      </c>
    </row>
    <row r="14" spans="1:2" ht="15">
      <c r="A14" s="179" t="s">
        <v>20</v>
      </c>
      <c r="B14" s="3" t="s">
        <v>21</v>
      </c>
    </row>
    <row r="15" ht="15">
      <c r="A15" s="181"/>
    </row>
  </sheetData>
  <mergeCells count="2">
    <mergeCell ref="A1:B1"/>
    <mergeCell ref="A3:B3"/>
  </mergeCells>
  <hyperlinks>
    <hyperlink ref="A5:B5" location="'Table IV.1'!A1" display="Table IV.1. Emissions of Carbon Dioxide (CO2) "/>
    <hyperlink ref="A6:B6" location="'Table IV.2'!A1" display="Table IV.2. Emissions of Carbon Dioxide Per Capita "/>
    <hyperlink ref="A7:B7" location="'Table IV.3'!A1" display="Table IV.3. Number of Motorized Vehicles in the ESCWA Region "/>
    <hyperlink ref="A8:B8" location="'Table IV.4'!A1" display="Table IV.4. Selected Indicators for Air Quality in Egypt "/>
    <hyperlink ref="A9:B9" location="'Table IV.5'!A1" display="Table IV.5. Selected Indicators for Air Quality in Iraq "/>
    <hyperlink ref="A10:B10" location="'Table IV.6'!A1" display="Table IV.6. Selected Indicators for Air Quality in Kuwait "/>
    <hyperlink ref="A11:B11" location="'Table IV.7'!A1" display="Table IV.7. Ozone-Depleting Substances Consumption "/>
    <hyperlink ref="A12:B12" location="'Table IV.8'!A1" display="Table IV.8. CFC Consumption in the ESCWA region "/>
    <hyperlink ref="A13:B13" location="'Table IV.9'!A1" display="Table IV.9. HCFC Consumption in the ESCWA region "/>
    <hyperlink ref="A14:B14" location="'Table IV.10'!A1" display="Table.IV.10. Selected Indicators for Air Quality in Yemen "/>
  </hyperlinks>
  <printOptions/>
  <pageMargins left="0.7" right="0.7" top="0.75" bottom="0.75" header="0.3" footer="0.3"/>
  <pageSetup horizontalDpi="1200" verticalDpi="1200" orientation="landscape" r:id="rId1"/>
</worksheet>
</file>

<file path=xl/worksheets/sheet10.xml><?xml version="1.0" encoding="utf-8"?>
<worksheet xmlns="http://schemas.openxmlformats.org/spreadsheetml/2006/main" xmlns:r="http://schemas.openxmlformats.org/officeDocument/2006/relationships">
  <dimension ref="A1:I29"/>
  <sheetViews>
    <sheetView view="pageBreakPreview" zoomScale="115" zoomScaleSheetLayoutView="115" workbookViewId="0" topLeftCell="A1">
      <selection activeCell="A1" sqref="A1:I1"/>
    </sheetView>
  </sheetViews>
  <sheetFormatPr defaultColWidth="9.140625" defaultRowHeight="15"/>
  <cols>
    <col min="1" max="1" width="22.00390625" style="0" customWidth="1"/>
    <col min="2" max="8" width="10.8515625" style="0" customWidth="1"/>
    <col min="9" max="9" width="17.7109375" style="0" customWidth="1"/>
  </cols>
  <sheetData>
    <row r="1" spans="1:9" ht="16.5">
      <c r="A1" s="210" t="s">
        <v>144</v>
      </c>
      <c r="B1" s="210"/>
      <c r="C1" s="210"/>
      <c r="D1" s="210"/>
      <c r="E1" s="210"/>
      <c r="F1" s="210"/>
      <c r="G1" s="210"/>
      <c r="H1" s="210"/>
      <c r="I1" s="210"/>
    </row>
    <row r="2" spans="1:9" ht="18">
      <c r="A2" s="210" t="s">
        <v>252</v>
      </c>
      <c r="B2" s="210"/>
      <c r="C2" s="210"/>
      <c r="D2" s="210"/>
      <c r="E2" s="210"/>
      <c r="F2" s="210"/>
      <c r="G2" s="210"/>
      <c r="H2" s="210"/>
      <c r="I2" s="210"/>
    </row>
    <row r="3" spans="1:9" ht="15">
      <c r="A3" s="210" t="s">
        <v>253</v>
      </c>
      <c r="B3" s="210"/>
      <c r="C3" s="210"/>
      <c r="D3" s="210"/>
      <c r="E3" s="210"/>
      <c r="F3" s="210"/>
      <c r="G3" s="210"/>
      <c r="H3" s="210"/>
      <c r="I3" s="210"/>
    </row>
    <row r="4" ht="15.75" thickBot="1">
      <c r="A4" s="13"/>
    </row>
    <row r="5" spans="1:9" ht="15">
      <c r="A5" s="241"/>
      <c r="B5" s="244">
        <v>2005</v>
      </c>
      <c r="C5" s="244">
        <v>2006</v>
      </c>
      <c r="D5" s="244">
        <v>2007</v>
      </c>
      <c r="E5" s="244">
        <v>2008</v>
      </c>
      <c r="F5" s="231">
        <v>2009</v>
      </c>
      <c r="G5" s="231">
        <v>2010</v>
      </c>
      <c r="H5" s="144"/>
      <c r="I5" s="238"/>
    </row>
    <row r="6" spans="1:9" ht="15">
      <c r="A6" s="242"/>
      <c r="B6" s="245"/>
      <c r="C6" s="245"/>
      <c r="D6" s="245"/>
      <c r="E6" s="245"/>
      <c r="F6" s="247"/>
      <c r="G6" s="249"/>
      <c r="H6" s="145"/>
      <c r="I6" s="239"/>
    </row>
    <row r="7" spans="1:9" ht="15">
      <c r="A7" s="242"/>
      <c r="B7" s="245"/>
      <c r="C7" s="245"/>
      <c r="D7" s="245"/>
      <c r="E7" s="245"/>
      <c r="F7" s="247"/>
      <c r="G7" s="249"/>
      <c r="H7" s="146"/>
      <c r="I7" s="239"/>
    </row>
    <row r="8" spans="1:9" ht="15.75" thickBot="1">
      <c r="A8" s="243"/>
      <c r="B8" s="246"/>
      <c r="C8" s="246"/>
      <c r="D8" s="246"/>
      <c r="E8" s="246"/>
      <c r="F8" s="248"/>
      <c r="G8" s="250"/>
      <c r="H8" s="147">
        <v>2011</v>
      </c>
      <c r="I8" s="240"/>
    </row>
    <row r="9" spans="1:9" ht="15">
      <c r="A9" s="92" t="s">
        <v>25</v>
      </c>
      <c r="B9" s="148">
        <v>59</v>
      </c>
      <c r="C9" s="148">
        <v>32</v>
      </c>
      <c r="D9" s="148">
        <v>15</v>
      </c>
      <c r="E9" s="148">
        <v>12</v>
      </c>
      <c r="F9" s="148">
        <v>11</v>
      </c>
      <c r="G9" s="148" t="s">
        <v>139</v>
      </c>
      <c r="H9" s="139" t="s">
        <v>139</v>
      </c>
      <c r="I9" s="95" t="s">
        <v>26</v>
      </c>
    </row>
    <row r="10" spans="1:9" ht="16.5">
      <c r="A10" s="92" t="s">
        <v>193</v>
      </c>
      <c r="B10" s="148">
        <v>227</v>
      </c>
      <c r="C10" s="148">
        <v>600</v>
      </c>
      <c r="D10" s="148">
        <v>210</v>
      </c>
      <c r="E10" s="148">
        <v>150</v>
      </c>
      <c r="F10" s="148">
        <v>200</v>
      </c>
      <c r="G10" s="148">
        <v>190</v>
      </c>
      <c r="H10" s="194">
        <v>190</v>
      </c>
      <c r="I10" s="95" t="s">
        <v>138</v>
      </c>
    </row>
    <row r="11" spans="1:9" ht="15">
      <c r="A11" s="92" t="s">
        <v>29</v>
      </c>
      <c r="B11" s="148" t="s">
        <v>74</v>
      </c>
      <c r="C11" s="149">
        <v>1414</v>
      </c>
      <c r="D11" s="149">
        <v>1686</v>
      </c>
      <c r="E11" s="149">
        <v>1597</v>
      </c>
      <c r="F11" s="148">
        <v>482</v>
      </c>
      <c r="G11" s="148" t="s">
        <v>139</v>
      </c>
      <c r="H11" s="139" t="s">
        <v>139</v>
      </c>
      <c r="I11" s="95" t="s">
        <v>30</v>
      </c>
    </row>
    <row r="12" spans="1:9" ht="15">
      <c r="A12" s="92" t="s">
        <v>31</v>
      </c>
      <c r="B12" s="148">
        <v>60</v>
      </c>
      <c r="C12" s="148">
        <v>22</v>
      </c>
      <c r="D12" s="148">
        <v>24</v>
      </c>
      <c r="E12" s="148">
        <v>6</v>
      </c>
      <c r="F12" s="148" t="s">
        <v>139</v>
      </c>
      <c r="G12" s="148" t="s">
        <v>139</v>
      </c>
      <c r="H12" s="139" t="s">
        <v>139</v>
      </c>
      <c r="I12" s="95" t="s">
        <v>32</v>
      </c>
    </row>
    <row r="13" spans="1:9" ht="15">
      <c r="A13" s="92" t="s">
        <v>33</v>
      </c>
      <c r="B13" s="148">
        <v>153</v>
      </c>
      <c r="C13" s="148">
        <v>107</v>
      </c>
      <c r="D13" s="148">
        <v>68</v>
      </c>
      <c r="E13" s="148">
        <v>33</v>
      </c>
      <c r="F13" s="148">
        <v>28</v>
      </c>
      <c r="G13" s="148" t="s">
        <v>139</v>
      </c>
      <c r="H13" s="139" t="s">
        <v>139</v>
      </c>
      <c r="I13" s="95" t="s">
        <v>34</v>
      </c>
    </row>
    <row r="14" spans="1:9" ht="15">
      <c r="A14" s="92" t="s">
        <v>35</v>
      </c>
      <c r="B14" s="148">
        <v>287</v>
      </c>
      <c r="C14" s="148">
        <v>224</v>
      </c>
      <c r="D14" s="148">
        <v>75</v>
      </c>
      <c r="E14" s="148">
        <v>34</v>
      </c>
      <c r="F14" s="148" t="s">
        <v>139</v>
      </c>
      <c r="G14" s="148" t="s">
        <v>139</v>
      </c>
      <c r="H14" s="139" t="s">
        <v>139</v>
      </c>
      <c r="I14" s="95" t="s">
        <v>36</v>
      </c>
    </row>
    <row r="15" spans="1:9" ht="15">
      <c r="A15" s="92" t="s">
        <v>37</v>
      </c>
      <c r="B15" s="148">
        <v>54</v>
      </c>
      <c r="C15" s="148">
        <v>26</v>
      </c>
      <c r="D15" s="148">
        <v>10</v>
      </c>
      <c r="E15" s="148">
        <v>9</v>
      </c>
      <c r="F15" s="148">
        <v>1</v>
      </c>
      <c r="G15" s="148" t="s">
        <v>139</v>
      </c>
      <c r="H15" s="139" t="s">
        <v>139</v>
      </c>
      <c r="I15" s="95" t="s">
        <v>38</v>
      </c>
    </row>
    <row r="16" spans="1:9" ht="15">
      <c r="A16" s="92" t="s">
        <v>41</v>
      </c>
      <c r="B16" s="148">
        <v>37</v>
      </c>
      <c r="C16" s="148">
        <v>31</v>
      </c>
      <c r="D16" s="148">
        <v>13</v>
      </c>
      <c r="E16" s="148">
        <v>5</v>
      </c>
      <c r="F16" s="148" t="s">
        <v>139</v>
      </c>
      <c r="G16" s="148" t="s">
        <v>139</v>
      </c>
      <c r="H16" s="139" t="s">
        <v>139</v>
      </c>
      <c r="I16" s="95" t="s">
        <v>42</v>
      </c>
    </row>
    <row r="17" spans="1:9" ht="15">
      <c r="A17" s="92" t="s">
        <v>43</v>
      </c>
      <c r="B17" s="148">
        <v>879</v>
      </c>
      <c r="C17" s="148">
        <v>850</v>
      </c>
      <c r="D17" s="148">
        <v>658</v>
      </c>
      <c r="E17" s="148">
        <v>365</v>
      </c>
      <c r="F17" s="148">
        <v>190</v>
      </c>
      <c r="G17" s="148" t="s">
        <v>139</v>
      </c>
      <c r="H17" s="139" t="s">
        <v>139</v>
      </c>
      <c r="I17" s="95" t="s">
        <v>44</v>
      </c>
    </row>
    <row r="18" spans="1:9" ht="15">
      <c r="A18" s="92" t="s">
        <v>45</v>
      </c>
      <c r="B18" s="148">
        <v>185</v>
      </c>
      <c r="C18" s="148">
        <v>120</v>
      </c>
      <c r="D18" s="148">
        <v>61</v>
      </c>
      <c r="E18" s="148">
        <v>45</v>
      </c>
      <c r="F18" s="148">
        <v>21</v>
      </c>
      <c r="G18" s="148" t="s">
        <v>139</v>
      </c>
      <c r="H18" s="139" t="s">
        <v>139</v>
      </c>
      <c r="I18" s="95" t="s">
        <v>46</v>
      </c>
    </row>
    <row r="19" spans="1:9" ht="15">
      <c r="A19" s="92" t="s">
        <v>47</v>
      </c>
      <c r="B19" s="148">
        <v>870</v>
      </c>
      <c r="C19" s="148">
        <v>541</v>
      </c>
      <c r="D19" s="148">
        <v>282</v>
      </c>
      <c r="E19" s="148">
        <v>166</v>
      </c>
      <c r="F19" s="148">
        <v>67</v>
      </c>
      <c r="G19" s="148">
        <v>45</v>
      </c>
      <c r="H19" s="139" t="s">
        <v>139</v>
      </c>
      <c r="I19" s="95" t="s">
        <v>48</v>
      </c>
    </row>
    <row r="20" spans="1:9" ht="15">
      <c r="A20" s="92" t="s">
        <v>49</v>
      </c>
      <c r="B20" s="148">
        <v>265</v>
      </c>
      <c r="C20" s="148">
        <v>132</v>
      </c>
      <c r="D20" s="148">
        <v>79</v>
      </c>
      <c r="E20" s="148">
        <v>53</v>
      </c>
      <c r="F20" s="148">
        <v>27</v>
      </c>
      <c r="G20" s="148" t="s">
        <v>139</v>
      </c>
      <c r="H20" s="139" t="s">
        <v>139</v>
      </c>
      <c r="I20" s="95" t="s">
        <v>50</v>
      </c>
    </row>
    <row r="21" spans="1:9" ht="17.25" thickBot="1">
      <c r="A21" s="92" t="s">
        <v>140</v>
      </c>
      <c r="B21" s="148">
        <v>717</v>
      </c>
      <c r="C21" s="148">
        <v>403</v>
      </c>
      <c r="D21" s="148">
        <v>271</v>
      </c>
      <c r="E21" s="148">
        <v>253</v>
      </c>
      <c r="F21" s="148">
        <v>133</v>
      </c>
      <c r="G21" s="148" t="s">
        <v>74</v>
      </c>
      <c r="H21" s="139" t="s">
        <v>139</v>
      </c>
      <c r="I21" s="95" t="s">
        <v>52</v>
      </c>
    </row>
    <row r="22" spans="1:9" ht="17.25" thickBot="1">
      <c r="A22" s="89" t="s">
        <v>261</v>
      </c>
      <c r="B22" s="150">
        <f>SUM(B9:B21)</f>
        <v>3793</v>
      </c>
      <c r="C22" s="150">
        <f aca="true" t="shared" si="0" ref="C22:F22">SUM(C9:C21)</f>
        <v>4502</v>
      </c>
      <c r="D22" s="150">
        <f t="shared" si="0"/>
        <v>3452</v>
      </c>
      <c r="E22" s="150">
        <f t="shared" si="0"/>
        <v>2728</v>
      </c>
      <c r="F22" s="150">
        <f t="shared" si="0"/>
        <v>1160</v>
      </c>
      <c r="G22" s="150">
        <f>G19+G10</f>
        <v>235</v>
      </c>
      <c r="H22" s="151">
        <v>190</v>
      </c>
      <c r="I22" s="152" t="s">
        <v>257</v>
      </c>
    </row>
    <row r="23" ht="15">
      <c r="A23" s="9"/>
    </row>
    <row r="24" spans="1:9" ht="15">
      <c r="A24" s="8" t="s">
        <v>69</v>
      </c>
      <c r="B24" s="18" t="s">
        <v>102</v>
      </c>
      <c r="C24" s="224" t="s">
        <v>295</v>
      </c>
      <c r="D24" s="224"/>
      <c r="E24" s="224"/>
      <c r="F24" s="224"/>
      <c r="G24" s="224"/>
      <c r="H24" s="224"/>
      <c r="I24" s="224"/>
    </row>
    <row r="25" spans="2:9" ht="15">
      <c r="B25" s="18" t="s">
        <v>103</v>
      </c>
      <c r="C25" s="224" t="s">
        <v>267</v>
      </c>
      <c r="D25" s="224"/>
      <c r="E25" s="224"/>
      <c r="F25" s="224"/>
      <c r="G25" s="224"/>
      <c r="H25" s="224"/>
      <c r="I25" s="224"/>
    </row>
    <row r="26" spans="2:9" ht="22.5" customHeight="1">
      <c r="B26" s="18" t="s">
        <v>143</v>
      </c>
      <c r="C26" s="224" t="s">
        <v>293</v>
      </c>
      <c r="D26" s="224"/>
      <c r="E26" s="224"/>
      <c r="F26" s="224"/>
      <c r="G26" s="224"/>
      <c r="H26" s="224"/>
      <c r="I26" s="224"/>
    </row>
    <row r="28" spans="1:9" ht="15">
      <c r="A28" s="7" t="s">
        <v>70</v>
      </c>
      <c r="B28" s="17" t="s">
        <v>111</v>
      </c>
      <c r="C28" s="224" t="s">
        <v>59</v>
      </c>
      <c r="D28" s="224"/>
      <c r="E28" s="224"/>
      <c r="F28" s="224"/>
      <c r="G28" s="224"/>
      <c r="H28" s="224"/>
      <c r="I28" s="224"/>
    </row>
    <row r="29" ht="15">
      <c r="C29" s="10"/>
    </row>
  </sheetData>
  <mergeCells count="15">
    <mergeCell ref="C26:I26"/>
    <mergeCell ref="C28:I28"/>
    <mergeCell ref="I5:I8"/>
    <mergeCell ref="A1:I1"/>
    <mergeCell ref="A2:I2"/>
    <mergeCell ref="A3:I3"/>
    <mergeCell ref="C24:I24"/>
    <mergeCell ref="C25:I25"/>
    <mergeCell ref="A5:A8"/>
    <mergeCell ref="B5:B8"/>
    <mergeCell ref="C5:C8"/>
    <mergeCell ref="D5:D8"/>
    <mergeCell ref="E5:E8"/>
    <mergeCell ref="F5:F8"/>
    <mergeCell ref="G5:G8"/>
  </mergeCells>
  <printOptions/>
  <pageMargins left="0.7" right="0.7" top="0.75" bottom="0.75" header="0.3" footer="0.3"/>
  <pageSetup horizontalDpi="1200" verticalDpi="1200" orientation="landscape" r:id="rId1"/>
</worksheet>
</file>

<file path=xl/worksheets/sheet11.xml><?xml version="1.0" encoding="utf-8"?>
<worksheet xmlns="http://schemas.openxmlformats.org/spreadsheetml/2006/main" xmlns:r="http://schemas.openxmlformats.org/officeDocument/2006/relationships">
  <dimension ref="A1:O29"/>
  <sheetViews>
    <sheetView view="pageBreakPreview" zoomScaleSheetLayoutView="100" workbookViewId="0" topLeftCell="A1">
      <selection activeCell="A1" sqref="A1:L1"/>
    </sheetView>
  </sheetViews>
  <sheetFormatPr defaultColWidth="9.140625" defaultRowHeight="15"/>
  <cols>
    <col min="1" max="1" width="21.00390625" style="0" customWidth="1"/>
    <col min="2" max="2" width="11.57421875" style="0" bestFit="1" customWidth="1"/>
    <col min="3" max="3" width="10.140625" style="0" bestFit="1" customWidth="1"/>
    <col min="4" max="4" width="9.8515625" style="0" bestFit="1" customWidth="1"/>
    <col min="5" max="5" width="10.140625" style="0" bestFit="1" customWidth="1"/>
    <col min="6" max="6" width="9.7109375" style="0" bestFit="1" customWidth="1"/>
    <col min="7" max="7" width="9.421875" style="0" bestFit="1" customWidth="1"/>
    <col min="8" max="8" width="9.28125" style="0" bestFit="1" customWidth="1"/>
    <col min="9" max="11" width="15.140625" style="0" customWidth="1"/>
    <col min="12" max="12" width="18.421875" style="0" customWidth="1"/>
  </cols>
  <sheetData>
    <row r="1" spans="1:12" ht="16.5">
      <c r="A1" s="210" t="s">
        <v>149</v>
      </c>
      <c r="B1" s="210"/>
      <c r="C1" s="210"/>
      <c r="D1" s="210"/>
      <c r="E1" s="210"/>
      <c r="F1" s="210"/>
      <c r="G1" s="210"/>
      <c r="H1" s="210"/>
      <c r="I1" s="210"/>
      <c r="J1" s="210"/>
      <c r="K1" s="210"/>
      <c r="L1" s="210"/>
    </row>
    <row r="2" spans="1:12" ht="15">
      <c r="A2" s="210" t="s">
        <v>255</v>
      </c>
      <c r="B2" s="210"/>
      <c r="C2" s="210"/>
      <c r="D2" s="210"/>
      <c r="E2" s="210"/>
      <c r="F2" s="210"/>
      <c r="G2" s="210"/>
      <c r="H2" s="210"/>
      <c r="I2" s="210"/>
      <c r="J2" s="210"/>
      <c r="K2" s="210"/>
      <c r="L2" s="210"/>
    </row>
    <row r="3" spans="1:12" ht="15">
      <c r="A3" s="210" t="s">
        <v>254</v>
      </c>
      <c r="B3" s="210"/>
      <c r="C3" s="210"/>
      <c r="D3" s="210"/>
      <c r="E3" s="210"/>
      <c r="F3" s="210"/>
      <c r="G3" s="210"/>
      <c r="H3" s="210"/>
      <c r="I3" s="210"/>
      <c r="J3" s="210"/>
      <c r="K3" s="210"/>
      <c r="L3" s="210"/>
    </row>
    <row r="4" ht="15.75" thickBot="1">
      <c r="A4" s="5"/>
    </row>
    <row r="5" spans="1:12" ht="26.25">
      <c r="A5" s="251"/>
      <c r="B5" s="254">
        <v>2005</v>
      </c>
      <c r="C5" s="254">
        <v>2006</v>
      </c>
      <c r="D5" s="254">
        <v>2007</v>
      </c>
      <c r="E5" s="254">
        <v>2008</v>
      </c>
      <c r="F5" s="254">
        <v>2009</v>
      </c>
      <c r="G5" s="254">
        <v>2010</v>
      </c>
      <c r="H5" s="254">
        <v>2011</v>
      </c>
      <c r="I5" s="259" t="s">
        <v>136</v>
      </c>
      <c r="J5" s="153" t="s">
        <v>145</v>
      </c>
      <c r="K5" s="153" t="s">
        <v>137</v>
      </c>
      <c r="L5" s="261"/>
    </row>
    <row r="6" spans="1:12" ht="15">
      <c r="A6" s="252"/>
      <c r="B6" s="255"/>
      <c r="C6" s="255"/>
      <c r="D6" s="255"/>
      <c r="E6" s="255"/>
      <c r="F6" s="255"/>
      <c r="G6" s="249"/>
      <c r="H6" s="255"/>
      <c r="I6" s="260"/>
      <c r="J6" s="154" t="s">
        <v>146</v>
      </c>
      <c r="K6" s="154" t="s">
        <v>65</v>
      </c>
      <c r="L6" s="262"/>
    </row>
    <row r="7" spans="1:12" ht="27" customHeight="1">
      <c r="A7" s="252"/>
      <c r="B7" s="255"/>
      <c r="C7" s="255"/>
      <c r="D7" s="255"/>
      <c r="E7" s="255"/>
      <c r="F7" s="255"/>
      <c r="G7" s="249"/>
      <c r="H7" s="255"/>
      <c r="I7" s="257" t="s">
        <v>211</v>
      </c>
      <c r="J7" s="257" t="s">
        <v>201</v>
      </c>
      <c r="K7" s="155" t="s">
        <v>66</v>
      </c>
      <c r="L7" s="262"/>
    </row>
    <row r="8" spans="1:12" ht="15.75" thickBot="1">
      <c r="A8" s="253"/>
      <c r="B8" s="256"/>
      <c r="C8" s="256"/>
      <c r="D8" s="256"/>
      <c r="E8" s="256"/>
      <c r="F8" s="256"/>
      <c r="G8" s="250"/>
      <c r="H8" s="256"/>
      <c r="I8" s="258"/>
      <c r="J8" s="258"/>
      <c r="K8" s="156" t="s">
        <v>212</v>
      </c>
      <c r="L8" s="263"/>
    </row>
    <row r="9" spans="1:12" ht="15">
      <c r="A9" s="157" t="s">
        <v>25</v>
      </c>
      <c r="B9" s="188">
        <v>27</v>
      </c>
      <c r="C9" s="188">
        <v>29</v>
      </c>
      <c r="D9" s="188">
        <v>29</v>
      </c>
      <c r="E9" s="188">
        <v>39</v>
      </c>
      <c r="F9" s="188">
        <v>45</v>
      </c>
      <c r="G9" s="188">
        <v>59</v>
      </c>
      <c r="H9" s="188">
        <v>57</v>
      </c>
      <c r="I9" s="158">
        <f>H9/H22</f>
        <v>0.014455997971088003</v>
      </c>
      <c r="J9" s="159">
        <f>G9/G23</f>
        <v>0.0014314603443026058</v>
      </c>
      <c r="K9" s="158">
        <f>(H9-G9)/G9</f>
        <v>-0.03389830508474576</v>
      </c>
      <c r="L9" s="160" t="s">
        <v>26</v>
      </c>
    </row>
    <row r="10" spans="1:12" ht="15">
      <c r="A10" s="157" t="s">
        <v>27</v>
      </c>
      <c r="B10" s="188">
        <v>174</v>
      </c>
      <c r="C10" s="188">
        <v>256</v>
      </c>
      <c r="D10" s="188">
        <v>433</v>
      </c>
      <c r="E10" s="188">
        <v>352</v>
      </c>
      <c r="F10" s="188">
        <v>397</v>
      </c>
      <c r="G10" s="188">
        <v>376</v>
      </c>
      <c r="H10" s="188">
        <v>356</v>
      </c>
      <c r="I10" s="158">
        <f>H10/H22</f>
        <v>0.09028658381942684</v>
      </c>
      <c r="J10" s="159">
        <f>G10/G23</f>
        <v>0.009122526939962369</v>
      </c>
      <c r="K10" s="158">
        <f aca="true" t="shared" si="0" ref="K10:K22">(H10-G10)/G10</f>
        <v>-0.05319148936170213</v>
      </c>
      <c r="L10" s="160" t="s">
        <v>138</v>
      </c>
    </row>
    <row r="11" spans="1:12" ht="15">
      <c r="A11" s="157" t="s">
        <v>29</v>
      </c>
      <c r="B11" s="188" t="s">
        <v>74</v>
      </c>
      <c r="C11" s="188">
        <v>96</v>
      </c>
      <c r="D11" s="188">
        <v>109</v>
      </c>
      <c r="E11" s="188">
        <v>107</v>
      </c>
      <c r="F11" s="188">
        <v>111</v>
      </c>
      <c r="G11" s="188">
        <v>106</v>
      </c>
      <c r="H11" s="188">
        <v>110</v>
      </c>
      <c r="I11" s="158">
        <f>H11/H22</f>
        <v>0.02789753994420492</v>
      </c>
      <c r="J11" s="159">
        <f>G11/G23</f>
        <v>0.002571776211797902</v>
      </c>
      <c r="K11" s="158">
        <f t="shared" si="0"/>
        <v>0.03773584905660377</v>
      </c>
      <c r="L11" s="160" t="s">
        <v>30</v>
      </c>
    </row>
    <row r="12" spans="1:12" ht="15">
      <c r="A12" s="157" t="s">
        <v>31</v>
      </c>
      <c r="B12" s="188">
        <v>28</v>
      </c>
      <c r="C12" s="188">
        <v>47</v>
      </c>
      <c r="D12" s="188">
        <v>56</v>
      </c>
      <c r="E12" s="188">
        <v>59</v>
      </c>
      <c r="F12" s="188">
        <v>71</v>
      </c>
      <c r="G12" s="188">
        <v>95</v>
      </c>
      <c r="H12" s="188">
        <v>101</v>
      </c>
      <c r="I12" s="158">
        <f>H12/H22</f>
        <v>0.02561501394876997</v>
      </c>
      <c r="J12" s="159">
        <f>G12/G23</f>
        <v>0.0023048937747245347</v>
      </c>
      <c r="K12" s="158">
        <f t="shared" si="0"/>
        <v>0.06315789473684211</v>
      </c>
      <c r="L12" s="160" t="s">
        <v>32</v>
      </c>
    </row>
    <row r="13" spans="1:12" ht="15">
      <c r="A13" s="157" t="s">
        <v>33</v>
      </c>
      <c r="B13" s="188">
        <v>221</v>
      </c>
      <c r="C13" s="188">
        <v>286</v>
      </c>
      <c r="D13" s="188">
        <v>360</v>
      </c>
      <c r="E13" s="188">
        <v>376</v>
      </c>
      <c r="F13" s="188">
        <v>398</v>
      </c>
      <c r="G13" s="188">
        <v>439</v>
      </c>
      <c r="H13" s="188">
        <v>398</v>
      </c>
      <c r="I13" s="158">
        <f>H13/H22</f>
        <v>0.10093837179812326</v>
      </c>
      <c r="J13" s="159">
        <f>G13/G23</f>
        <v>0.010651035443200745</v>
      </c>
      <c r="K13" s="158">
        <f t="shared" si="0"/>
        <v>-0.09339407744874716</v>
      </c>
      <c r="L13" s="160" t="s">
        <v>34</v>
      </c>
    </row>
    <row r="14" spans="1:12" ht="15">
      <c r="A14" s="157" t="s">
        <v>35</v>
      </c>
      <c r="B14" s="188">
        <v>19</v>
      </c>
      <c r="C14" s="188">
        <v>21</v>
      </c>
      <c r="D14" s="188">
        <v>20</v>
      </c>
      <c r="E14" s="188">
        <v>24</v>
      </c>
      <c r="F14" s="188">
        <v>58</v>
      </c>
      <c r="G14" s="188">
        <v>89</v>
      </c>
      <c r="H14" s="188">
        <v>92</v>
      </c>
      <c r="I14" s="158">
        <f>H14/H22</f>
        <v>0.023332487953335024</v>
      </c>
      <c r="J14" s="159">
        <f>G14/G23</f>
        <v>0.00215932153632088</v>
      </c>
      <c r="K14" s="158">
        <f t="shared" si="0"/>
        <v>0.033707865168539325</v>
      </c>
      <c r="L14" s="160" t="s">
        <v>36</v>
      </c>
    </row>
    <row r="15" spans="1:12" ht="15">
      <c r="A15" s="157" t="s">
        <v>37</v>
      </c>
      <c r="B15" s="188">
        <v>20</v>
      </c>
      <c r="C15" s="188">
        <v>32</v>
      </c>
      <c r="D15" s="188">
        <v>20</v>
      </c>
      <c r="E15" s="188">
        <v>25</v>
      </c>
      <c r="F15" s="188">
        <v>31</v>
      </c>
      <c r="G15" s="188">
        <v>32</v>
      </c>
      <c r="H15" s="188">
        <v>35</v>
      </c>
      <c r="I15" s="158">
        <f>H15/H22</f>
        <v>0.00887648998224702</v>
      </c>
      <c r="J15" s="159">
        <f>G15/G23</f>
        <v>0.0007763852714861591</v>
      </c>
      <c r="K15" s="158">
        <f t="shared" si="0"/>
        <v>0.09375</v>
      </c>
      <c r="L15" s="160" t="s">
        <v>38</v>
      </c>
    </row>
    <row r="16" spans="1:14" ht="15">
      <c r="A16" s="157" t="s">
        <v>41</v>
      </c>
      <c r="B16" s="188">
        <v>15</v>
      </c>
      <c r="C16" s="188">
        <v>15</v>
      </c>
      <c r="D16" s="188">
        <v>24</v>
      </c>
      <c r="E16" s="188">
        <v>39</v>
      </c>
      <c r="F16" s="188">
        <v>80</v>
      </c>
      <c r="G16" s="188">
        <v>94</v>
      </c>
      <c r="H16" s="188">
        <v>97</v>
      </c>
      <c r="I16" s="158" t="s">
        <v>74</v>
      </c>
      <c r="J16" s="159">
        <f>G16/G23</f>
        <v>0.0022806317349905922</v>
      </c>
      <c r="K16" s="158" t="s">
        <v>74</v>
      </c>
      <c r="L16" s="160" t="s">
        <v>42</v>
      </c>
      <c r="N16" s="42"/>
    </row>
    <row r="17" spans="1:12" ht="15">
      <c r="A17" s="157" t="s">
        <v>147</v>
      </c>
      <c r="B17" s="188">
        <v>239</v>
      </c>
      <c r="C17" s="188">
        <v>736</v>
      </c>
      <c r="D17" s="188">
        <v>897</v>
      </c>
      <c r="E17" s="188">
        <v>1175</v>
      </c>
      <c r="F17" s="188">
        <v>1362</v>
      </c>
      <c r="G17" s="188">
        <v>1575</v>
      </c>
      <c r="H17" s="188">
        <v>1751</v>
      </c>
      <c r="I17" s="158">
        <f>H17/H22</f>
        <v>0.44407811311184375</v>
      </c>
      <c r="J17" s="159">
        <f>G17/G23</f>
        <v>0.038212712580959395</v>
      </c>
      <c r="K17" s="158">
        <f t="shared" si="0"/>
        <v>0.11174603174603175</v>
      </c>
      <c r="L17" s="160" t="s">
        <v>44</v>
      </c>
    </row>
    <row r="18" spans="1:12" ht="15">
      <c r="A18" s="157" t="s">
        <v>45</v>
      </c>
      <c r="B18" s="188">
        <v>40</v>
      </c>
      <c r="C18" s="188">
        <v>42</v>
      </c>
      <c r="D18" s="188">
        <v>44</v>
      </c>
      <c r="E18" s="188">
        <v>46</v>
      </c>
      <c r="F18" s="188">
        <v>51</v>
      </c>
      <c r="G18" s="188">
        <v>55</v>
      </c>
      <c r="H18" s="188">
        <v>55</v>
      </c>
      <c r="I18" s="158">
        <f>H18/H22</f>
        <v>0.01394876997210246</v>
      </c>
      <c r="J18" s="159">
        <f>G18/G23</f>
        <v>0.001334412185366836</v>
      </c>
      <c r="K18" s="158" t="s">
        <v>139</v>
      </c>
      <c r="L18" s="160" t="s">
        <v>46</v>
      </c>
    </row>
    <row r="19" spans="1:14" ht="15">
      <c r="A19" s="157" t="s">
        <v>47</v>
      </c>
      <c r="B19" s="188">
        <v>60</v>
      </c>
      <c r="C19" s="188">
        <v>49</v>
      </c>
      <c r="D19" s="188">
        <v>45</v>
      </c>
      <c r="E19" s="188">
        <v>97</v>
      </c>
      <c r="F19" s="188">
        <v>147</v>
      </c>
      <c r="G19" s="188">
        <v>123</v>
      </c>
      <c r="H19" s="188">
        <v>177</v>
      </c>
      <c r="I19" s="158">
        <f>H19/H22</f>
        <v>0.044889677910220645</v>
      </c>
      <c r="J19" s="159">
        <f>G19/G23</f>
        <v>0.002984230887274924</v>
      </c>
      <c r="K19" s="158">
        <f t="shared" si="0"/>
        <v>0.43902439024390244</v>
      </c>
      <c r="L19" s="160" t="s">
        <v>48</v>
      </c>
      <c r="N19" s="38"/>
    </row>
    <row r="20" spans="1:12" ht="15">
      <c r="A20" s="157" t="s">
        <v>49</v>
      </c>
      <c r="B20" s="188">
        <v>370</v>
      </c>
      <c r="C20" s="188">
        <v>397</v>
      </c>
      <c r="D20" s="188">
        <v>426</v>
      </c>
      <c r="E20" s="188">
        <v>503</v>
      </c>
      <c r="F20" s="188">
        <v>531</v>
      </c>
      <c r="G20" s="188">
        <v>584</v>
      </c>
      <c r="H20" s="188">
        <v>642</v>
      </c>
      <c r="I20" s="158">
        <f>H20/H22</f>
        <v>0.16282018767435963</v>
      </c>
      <c r="J20" s="159">
        <f>G20/G23</f>
        <v>0.014169031204622403</v>
      </c>
      <c r="K20" s="158">
        <f t="shared" si="0"/>
        <v>0.09931506849315068</v>
      </c>
      <c r="L20" s="160" t="s">
        <v>50</v>
      </c>
    </row>
    <row r="21" spans="1:15" ht="15.75" thickBot="1">
      <c r="A21" s="161" t="s">
        <v>51</v>
      </c>
      <c r="B21" s="189">
        <v>70</v>
      </c>
      <c r="C21" s="189">
        <v>103</v>
      </c>
      <c r="D21" s="189">
        <v>122</v>
      </c>
      <c r="E21" s="189">
        <v>153</v>
      </c>
      <c r="F21" s="189">
        <v>158</v>
      </c>
      <c r="G21" s="189">
        <v>159</v>
      </c>
      <c r="H21" s="189">
        <v>72</v>
      </c>
      <c r="I21" s="162">
        <f>H21/H22</f>
        <v>0.018260207963479585</v>
      </c>
      <c r="J21" s="163">
        <f>G21/G23</f>
        <v>0.003857664317696853</v>
      </c>
      <c r="K21" s="158">
        <f t="shared" si="0"/>
        <v>-0.5471698113207547</v>
      </c>
      <c r="L21" s="164" t="s">
        <v>52</v>
      </c>
      <c r="O21" s="39"/>
    </row>
    <row r="22" spans="1:12" ht="17.25" thickBot="1">
      <c r="A22" s="165" t="s">
        <v>264</v>
      </c>
      <c r="B22" s="190">
        <f>SUM(B9:B21)</f>
        <v>1283</v>
      </c>
      <c r="C22" s="190">
        <f aca="true" t="shared" si="1" ref="C22:H22">SUM(C9:C21)</f>
        <v>2109</v>
      </c>
      <c r="D22" s="190">
        <f t="shared" si="1"/>
        <v>2585</v>
      </c>
      <c r="E22" s="190">
        <f t="shared" si="1"/>
        <v>2995</v>
      </c>
      <c r="F22" s="190">
        <f t="shared" si="1"/>
        <v>3440</v>
      </c>
      <c r="G22" s="190">
        <f t="shared" si="1"/>
        <v>3786</v>
      </c>
      <c r="H22" s="190">
        <f t="shared" si="1"/>
        <v>3943</v>
      </c>
      <c r="I22" s="166">
        <v>100</v>
      </c>
      <c r="J22" s="167">
        <f>G22/G23</f>
        <v>0.0918560824327062</v>
      </c>
      <c r="K22" s="168">
        <f t="shared" si="0"/>
        <v>0.04146856840993133</v>
      </c>
      <c r="L22" s="169" t="s">
        <v>257</v>
      </c>
    </row>
    <row r="23" spans="1:12" ht="17.25" thickBot="1">
      <c r="A23" s="165" t="s">
        <v>265</v>
      </c>
      <c r="B23" s="190">
        <v>32081.200000000008</v>
      </c>
      <c r="C23" s="190">
        <v>37565.99999999997</v>
      </c>
      <c r="D23" s="190">
        <v>42105.1</v>
      </c>
      <c r="E23" s="190">
        <v>41233.700000000004</v>
      </c>
      <c r="F23" s="190">
        <v>41181.7</v>
      </c>
      <c r="G23" s="190">
        <v>41216.65</v>
      </c>
      <c r="H23" s="190" t="s">
        <v>74</v>
      </c>
      <c r="I23" s="166"/>
      <c r="J23" s="166">
        <v>100</v>
      </c>
      <c r="K23" s="167" t="s">
        <v>74</v>
      </c>
      <c r="L23" s="169" t="s">
        <v>141</v>
      </c>
    </row>
    <row r="24" spans="1:12" ht="27.75" thickBot="1">
      <c r="A24" s="165" t="s">
        <v>148</v>
      </c>
      <c r="B24" s="170">
        <f>B22/B23</f>
        <v>0.03999226961584977</v>
      </c>
      <c r="C24" s="170">
        <f aca="true" t="shared" si="2" ref="C24:G24">C22/C23</f>
        <v>0.056141191502954844</v>
      </c>
      <c r="D24" s="170">
        <f t="shared" si="2"/>
        <v>0.06139398790170312</v>
      </c>
      <c r="E24" s="170">
        <f t="shared" si="2"/>
        <v>0.07263476234245289</v>
      </c>
      <c r="F24" s="170">
        <f t="shared" si="2"/>
        <v>0.08353224854729165</v>
      </c>
      <c r="G24" s="170">
        <f t="shared" si="2"/>
        <v>0.0918560824327062</v>
      </c>
      <c r="H24" s="170" t="s">
        <v>74</v>
      </c>
      <c r="I24" s="166"/>
      <c r="J24" s="166"/>
      <c r="K24" s="166"/>
      <c r="L24" s="169" t="s">
        <v>142</v>
      </c>
    </row>
    <row r="25" ht="15">
      <c r="A25" s="6"/>
    </row>
    <row r="26" spans="1:12" ht="15">
      <c r="A26" s="8" t="s">
        <v>69</v>
      </c>
      <c r="B26" s="224" t="s">
        <v>295</v>
      </c>
      <c r="C26" s="224"/>
      <c r="D26" s="224"/>
      <c r="E26" s="224"/>
      <c r="F26" s="224"/>
      <c r="G26" s="224"/>
      <c r="H26" s="224"/>
      <c r="I26" s="224"/>
      <c r="J26" s="224"/>
      <c r="K26" s="224"/>
      <c r="L26" s="224"/>
    </row>
    <row r="27" spans="1:12" ht="15">
      <c r="A27" s="9"/>
      <c r="B27" s="16"/>
      <c r="C27" s="224"/>
      <c r="D27" s="224"/>
      <c r="E27" s="224"/>
      <c r="F27" s="224"/>
      <c r="G27" s="224"/>
      <c r="H27" s="224"/>
      <c r="I27" s="224"/>
      <c r="J27" s="224"/>
      <c r="K27" s="224"/>
      <c r="L27" s="224"/>
    </row>
    <row r="28" spans="1:12" ht="15">
      <c r="A28" s="7" t="s">
        <v>70</v>
      </c>
      <c r="B28" s="17" t="s">
        <v>111</v>
      </c>
      <c r="C28" s="224" t="s">
        <v>59</v>
      </c>
      <c r="D28" s="224"/>
      <c r="E28" s="224"/>
      <c r="F28" s="224"/>
      <c r="G28" s="224"/>
      <c r="H28" s="224"/>
      <c r="I28" s="224"/>
      <c r="J28" s="224"/>
      <c r="K28" s="224"/>
      <c r="L28" s="224"/>
    </row>
    <row r="29" ht="15">
      <c r="C29" s="10"/>
    </row>
  </sheetData>
  <mergeCells count="18">
    <mergeCell ref="C27:L27"/>
    <mergeCell ref="C28:L28"/>
    <mergeCell ref="L5:L8"/>
    <mergeCell ref="A1:L1"/>
    <mergeCell ref="A2:L2"/>
    <mergeCell ref="A3:L3"/>
    <mergeCell ref="B26:L26"/>
    <mergeCell ref="A5:A8"/>
    <mergeCell ref="B5:B8"/>
    <mergeCell ref="C5:C8"/>
    <mergeCell ref="D5:D8"/>
    <mergeCell ref="E5:E8"/>
    <mergeCell ref="F5:F8"/>
    <mergeCell ref="G5:G8"/>
    <mergeCell ref="I7:I8"/>
    <mergeCell ref="H5:H8"/>
    <mergeCell ref="J7:J8"/>
    <mergeCell ref="I5:I6"/>
  </mergeCells>
  <printOptions/>
  <pageMargins left="0.7" right="0.7" top="0.75" bottom="0.75" header="0.3" footer="0.3"/>
  <pageSetup horizontalDpi="1200" verticalDpi="1200" orientation="landscape" scale="79" r:id="rId1"/>
</worksheet>
</file>

<file path=xl/worksheets/sheet12.xml><?xml version="1.0" encoding="utf-8"?>
<worksheet xmlns="http://schemas.openxmlformats.org/spreadsheetml/2006/main" xmlns:r="http://schemas.openxmlformats.org/officeDocument/2006/relationships">
  <dimension ref="A1:G29"/>
  <sheetViews>
    <sheetView view="pageBreakPreview" zoomScale="130" zoomScaleSheetLayoutView="130" workbookViewId="0" topLeftCell="A1">
      <selection activeCell="A1" sqref="A1:G1"/>
    </sheetView>
  </sheetViews>
  <sheetFormatPr defaultColWidth="9.140625" defaultRowHeight="15"/>
  <cols>
    <col min="1" max="1" width="28.7109375" style="0" customWidth="1"/>
    <col min="2" max="6" width="12.57421875" style="0" customWidth="1"/>
    <col min="7" max="7" width="27.57421875" style="0" customWidth="1"/>
  </cols>
  <sheetData>
    <row r="1" spans="1:7" ht="16.5">
      <c r="A1" s="210" t="s">
        <v>292</v>
      </c>
      <c r="B1" s="210"/>
      <c r="C1" s="210"/>
      <c r="D1" s="210"/>
      <c r="E1" s="210"/>
      <c r="F1" s="210"/>
      <c r="G1" s="210"/>
    </row>
    <row r="2" spans="1:7" ht="15">
      <c r="A2" s="210" t="s">
        <v>150</v>
      </c>
      <c r="B2" s="210"/>
      <c r="C2" s="210"/>
      <c r="D2" s="210"/>
      <c r="E2" s="210"/>
      <c r="F2" s="210"/>
      <c r="G2" s="210"/>
    </row>
    <row r="3" spans="1:7" ht="15">
      <c r="A3" s="210" t="s">
        <v>151</v>
      </c>
      <c r="B3" s="210"/>
      <c r="C3" s="210"/>
      <c r="D3" s="210"/>
      <c r="E3" s="210"/>
      <c r="F3" s="210"/>
      <c r="G3" s="210"/>
    </row>
    <row r="4" ht="17.25" thickBot="1">
      <c r="A4" s="1"/>
    </row>
    <row r="5" spans="1:7" ht="15.75" thickBot="1">
      <c r="A5" s="171"/>
      <c r="B5" s="144">
        <v>2007</v>
      </c>
      <c r="C5" s="144">
        <v>2008</v>
      </c>
      <c r="D5" s="144">
        <v>2009</v>
      </c>
      <c r="E5" s="90">
        <v>2010</v>
      </c>
      <c r="F5" s="90">
        <v>2011</v>
      </c>
      <c r="G5" s="172"/>
    </row>
    <row r="6" spans="1:7" ht="27">
      <c r="A6" s="173" t="s">
        <v>152</v>
      </c>
      <c r="B6" s="144">
        <v>50.9</v>
      </c>
      <c r="C6" s="144">
        <v>40</v>
      </c>
      <c r="D6" s="144">
        <v>17.55</v>
      </c>
      <c r="E6" s="174" t="s">
        <v>139</v>
      </c>
      <c r="F6" s="174" t="s">
        <v>139</v>
      </c>
      <c r="G6" s="175" t="s">
        <v>153</v>
      </c>
    </row>
    <row r="7" spans="1:7" ht="27">
      <c r="A7" s="92" t="s">
        <v>154</v>
      </c>
      <c r="B7" s="145">
        <v>215.2</v>
      </c>
      <c r="C7" s="145">
        <v>200</v>
      </c>
      <c r="D7" s="145">
        <v>110</v>
      </c>
      <c r="E7" s="174" t="s">
        <v>139</v>
      </c>
      <c r="F7" s="174" t="s">
        <v>139</v>
      </c>
      <c r="G7" s="95" t="s">
        <v>155</v>
      </c>
    </row>
    <row r="8" spans="1:7" ht="27">
      <c r="A8" s="92" t="s">
        <v>156</v>
      </c>
      <c r="B8" s="145">
        <v>0.09</v>
      </c>
      <c r="C8" s="145">
        <v>0.04</v>
      </c>
      <c r="D8" s="145">
        <v>0.05</v>
      </c>
      <c r="E8" s="174" t="s">
        <v>139</v>
      </c>
      <c r="F8" s="174" t="s">
        <v>139</v>
      </c>
      <c r="G8" s="95" t="s">
        <v>157</v>
      </c>
    </row>
    <row r="9" spans="1:7" ht="27">
      <c r="A9" s="92" t="s">
        <v>158</v>
      </c>
      <c r="B9" s="145">
        <v>0.04</v>
      </c>
      <c r="C9" s="145">
        <v>0.05</v>
      </c>
      <c r="D9" s="145">
        <v>0.1</v>
      </c>
      <c r="E9" s="174" t="s">
        <v>139</v>
      </c>
      <c r="F9" s="174" t="s">
        <v>139</v>
      </c>
      <c r="G9" s="95" t="s">
        <v>159</v>
      </c>
    </row>
    <row r="10" spans="1:7" ht="27">
      <c r="A10" s="125" t="s">
        <v>160</v>
      </c>
      <c r="B10" s="176">
        <v>2211.8</v>
      </c>
      <c r="C10" s="176">
        <v>2761.3</v>
      </c>
      <c r="D10" s="176">
        <v>2827.7</v>
      </c>
      <c r="E10" s="176">
        <v>2841</v>
      </c>
      <c r="F10" s="176">
        <v>1304.5</v>
      </c>
      <c r="G10" s="177" t="s">
        <v>161</v>
      </c>
    </row>
    <row r="11" spans="1:7" ht="39.75" thickBot="1">
      <c r="A11" s="101" t="s">
        <v>197</v>
      </c>
      <c r="B11" s="178">
        <v>59.6</v>
      </c>
      <c r="C11" s="178">
        <v>49.7</v>
      </c>
      <c r="D11" s="178">
        <v>41.6</v>
      </c>
      <c r="E11" s="178">
        <v>32.6</v>
      </c>
      <c r="F11" s="178">
        <v>30.2</v>
      </c>
      <c r="G11" s="106" t="s">
        <v>198</v>
      </c>
    </row>
    <row r="12" ht="15">
      <c r="A12" s="9"/>
    </row>
    <row r="13" spans="1:3" ht="15">
      <c r="A13" s="7" t="s">
        <v>69</v>
      </c>
      <c r="B13" s="10" t="s">
        <v>245</v>
      </c>
      <c r="C13" s="10"/>
    </row>
    <row r="28" ht="15">
      <c r="C28" s="10"/>
    </row>
    <row r="29" ht="15">
      <c r="C29" s="10"/>
    </row>
  </sheetData>
  <mergeCells count="3">
    <mergeCell ref="A1:G1"/>
    <mergeCell ref="A2:G2"/>
    <mergeCell ref="A3:G3"/>
  </mergeCells>
  <printOptions/>
  <pageMargins left="0.7" right="0.7" top="0.75" bottom="0.75" header="0.3" footer="0.3"/>
  <pageSetup horizontalDpi="1200" verticalDpi="12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Y23"/>
  <sheetViews>
    <sheetView workbookViewId="0" topLeftCell="C1">
      <selection activeCell="K29" sqref="K29"/>
    </sheetView>
  </sheetViews>
  <sheetFormatPr defaultColWidth="9.140625" defaultRowHeight="15"/>
  <cols>
    <col min="1" max="1" width="23.140625" style="0" customWidth="1"/>
  </cols>
  <sheetData>
    <row r="1" spans="1:25" ht="24">
      <c r="A1" s="22" t="s">
        <v>163</v>
      </c>
      <c r="B1" s="23" t="s">
        <v>164</v>
      </c>
      <c r="C1" s="24" t="s">
        <v>165</v>
      </c>
      <c r="D1" s="24" t="s">
        <v>166</v>
      </c>
      <c r="E1" s="24" t="s">
        <v>167</v>
      </c>
      <c r="F1" s="24" t="s">
        <v>168</v>
      </c>
      <c r="G1" s="24" t="s">
        <v>169</v>
      </c>
      <c r="H1" s="24" t="s">
        <v>170</v>
      </c>
      <c r="I1" s="24" t="s">
        <v>171</v>
      </c>
      <c r="J1" s="24" t="s">
        <v>172</v>
      </c>
      <c r="K1" s="24" t="s">
        <v>173</v>
      </c>
      <c r="L1" s="24" t="s">
        <v>174</v>
      </c>
      <c r="M1" s="24" t="s">
        <v>175</v>
      </c>
      <c r="N1" s="24" t="s">
        <v>176</v>
      </c>
      <c r="O1" s="24" t="s">
        <v>177</v>
      </c>
      <c r="P1" s="24" t="s">
        <v>178</v>
      </c>
      <c r="Q1" s="24" t="s">
        <v>179</v>
      </c>
      <c r="R1" s="24" t="s">
        <v>180</v>
      </c>
      <c r="S1" s="24" t="s">
        <v>181</v>
      </c>
      <c r="T1" s="24" t="s">
        <v>182</v>
      </c>
      <c r="U1" s="24" t="s">
        <v>183</v>
      </c>
      <c r="V1" s="24" t="s">
        <v>184</v>
      </c>
      <c r="W1" s="24" t="s">
        <v>185</v>
      </c>
      <c r="X1" s="24" t="s">
        <v>186</v>
      </c>
      <c r="Y1" s="24" t="s">
        <v>187</v>
      </c>
    </row>
    <row r="2" spans="1:25" ht="15">
      <c r="A2" s="25" t="s">
        <v>25</v>
      </c>
      <c r="B2" s="26"/>
      <c r="C2" s="27">
        <v>492.891</v>
      </c>
      <c r="D2" s="27">
        <v>506.685</v>
      </c>
      <c r="E2" s="27">
        <v>519.696</v>
      </c>
      <c r="F2" s="27">
        <v>532.362</v>
      </c>
      <c r="G2" s="27">
        <v>545.329</v>
      </c>
      <c r="H2" s="27">
        <v>559.069</v>
      </c>
      <c r="I2" s="27">
        <v>574.914</v>
      </c>
      <c r="J2" s="27">
        <v>592.986</v>
      </c>
      <c r="K2" s="27">
        <v>611.237</v>
      </c>
      <c r="L2" s="27">
        <v>626.765</v>
      </c>
      <c r="M2" s="27">
        <v>638.193</v>
      </c>
      <c r="N2" s="27">
        <v>642.51</v>
      </c>
      <c r="O2" s="27">
        <v>642.07</v>
      </c>
      <c r="P2" s="27">
        <v>647.164</v>
      </c>
      <c r="Q2" s="27">
        <v>671.76</v>
      </c>
      <c r="R2" s="27">
        <v>724.807</v>
      </c>
      <c r="S2" s="27">
        <v>811.41</v>
      </c>
      <c r="T2" s="27">
        <v>925.733</v>
      </c>
      <c r="U2" s="27">
        <v>1052.359</v>
      </c>
      <c r="V2" s="27">
        <v>1169.578</v>
      </c>
      <c r="W2" s="27">
        <v>1261.835</v>
      </c>
      <c r="X2" s="27">
        <v>1324.569</v>
      </c>
      <c r="Y2" s="27">
        <v>1362.015</v>
      </c>
    </row>
    <row r="3" spans="1:25" ht="15">
      <c r="A3" s="25" t="s">
        <v>27</v>
      </c>
      <c r="B3" s="26"/>
      <c r="C3" s="27">
        <v>56843.275</v>
      </c>
      <c r="D3" s="27">
        <v>57952.386</v>
      </c>
      <c r="E3" s="27">
        <v>59004.372</v>
      </c>
      <c r="F3" s="27">
        <v>60020.423</v>
      </c>
      <c r="G3" s="27">
        <v>61032.081</v>
      </c>
      <c r="H3" s="27">
        <v>62063.81</v>
      </c>
      <c r="I3" s="27">
        <v>63120.498</v>
      </c>
      <c r="J3" s="27">
        <v>64199.588</v>
      </c>
      <c r="K3" s="27">
        <v>65309.201</v>
      </c>
      <c r="L3" s="27">
        <v>66457.136</v>
      </c>
      <c r="M3" s="27">
        <v>67648.419</v>
      </c>
      <c r="N3" s="27">
        <v>68888.032</v>
      </c>
      <c r="O3" s="27">
        <v>70174.632</v>
      </c>
      <c r="P3" s="27">
        <v>71498.433</v>
      </c>
      <c r="Q3" s="27">
        <v>72844.998</v>
      </c>
      <c r="R3" s="27">
        <v>74203.215</v>
      </c>
      <c r="S3" s="27">
        <v>75568.453</v>
      </c>
      <c r="T3" s="27">
        <v>76941.572</v>
      </c>
      <c r="U3" s="27">
        <v>78323.298</v>
      </c>
      <c r="V3" s="27">
        <v>79716.203</v>
      </c>
      <c r="W3" s="27">
        <v>81121.077</v>
      </c>
      <c r="X3" s="27">
        <v>82619.425</v>
      </c>
      <c r="Y3" s="27">
        <v>84161.072</v>
      </c>
    </row>
    <row r="4" spans="1:25" ht="15">
      <c r="A4" s="25" t="s">
        <v>29</v>
      </c>
      <c r="B4" s="26"/>
      <c r="C4" s="27">
        <v>17373.767</v>
      </c>
      <c r="D4" s="27">
        <v>17871.623</v>
      </c>
      <c r="E4" s="27">
        <v>18417.924</v>
      </c>
      <c r="F4" s="27">
        <v>19008.018</v>
      </c>
      <c r="G4" s="27">
        <v>19633.844</v>
      </c>
      <c r="H4" s="27">
        <v>20288.226</v>
      </c>
      <c r="I4" s="27">
        <v>20972.915</v>
      </c>
      <c r="J4" s="27">
        <v>21686.777</v>
      </c>
      <c r="K4" s="27">
        <v>22416.19</v>
      </c>
      <c r="L4" s="27">
        <v>23143.629</v>
      </c>
      <c r="M4" s="27">
        <v>23857.458</v>
      </c>
      <c r="N4" s="27">
        <v>24552</v>
      </c>
      <c r="O4" s="27">
        <v>25233.067</v>
      </c>
      <c r="P4" s="27">
        <v>25914.982</v>
      </c>
      <c r="Q4" s="27">
        <v>26618.523</v>
      </c>
      <c r="R4" s="27">
        <v>27359.461</v>
      </c>
      <c r="S4" s="27">
        <v>28140.999</v>
      </c>
      <c r="T4" s="27">
        <v>28960.581</v>
      </c>
      <c r="U4" s="27">
        <v>29821.136</v>
      </c>
      <c r="V4" s="27">
        <v>30724.614</v>
      </c>
      <c r="W4" s="27">
        <v>31671.591</v>
      </c>
      <c r="X4" s="27">
        <v>32706.649</v>
      </c>
      <c r="Y4" s="27">
        <v>33806.418</v>
      </c>
    </row>
    <row r="5" spans="1:25" ht="15">
      <c r="A5" s="25" t="s">
        <v>31</v>
      </c>
      <c r="B5" s="26"/>
      <c r="C5" s="27">
        <v>3415.567</v>
      </c>
      <c r="D5" s="27">
        <v>3599.359</v>
      </c>
      <c r="E5" s="27">
        <v>3806.045</v>
      </c>
      <c r="F5" s="27">
        <v>4019.284</v>
      </c>
      <c r="G5" s="27">
        <v>4216.536</v>
      </c>
      <c r="H5" s="27">
        <v>4382.005</v>
      </c>
      <c r="I5" s="27">
        <v>4510.082</v>
      </c>
      <c r="J5" s="27">
        <v>4606.717</v>
      </c>
      <c r="K5" s="27">
        <v>4682.018</v>
      </c>
      <c r="L5" s="27">
        <v>4751.501</v>
      </c>
      <c r="M5" s="27">
        <v>4827.096</v>
      </c>
      <c r="N5" s="27">
        <v>4910.056</v>
      </c>
      <c r="O5" s="27">
        <v>4998.372</v>
      </c>
      <c r="P5" s="27">
        <v>5096.79</v>
      </c>
      <c r="Q5" s="27">
        <v>5210.369</v>
      </c>
      <c r="R5" s="27">
        <v>5342.002</v>
      </c>
      <c r="S5" s="27">
        <v>5495.117</v>
      </c>
      <c r="T5" s="27">
        <v>5667.443</v>
      </c>
      <c r="U5" s="27">
        <v>5848.952</v>
      </c>
      <c r="V5" s="27">
        <v>6025.592</v>
      </c>
      <c r="W5" s="27">
        <v>6187.227</v>
      </c>
      <c r="X5" s="27">
        <v>6340.596</v>
      </c>
      <c r="Y5" s="27">
        <v>6482.856</v>
      </c>
    </row>
    <row r="6" spans="1:25" ht="15">
      <c r="A6" s="25" t="s">
        <v>33</v>
      </c>
      <c r="B6" s="26"/>
      <c r="C6" s="27">
        <v>2087.687</v>
      </c>
      <c r="D6" s="27">
        <v>2031.004</v>
      </c>
      <c r="E6" s="27">
        <v>1924.077</v>
      </c>
      <c r="F6" s="27">
        <v>1795.976</v>
      </c>
      <c r="G6" s="27">
        <v>1687.552</v>
      </c>
      <c r="H6" s="27">
        <v>1627.911</v>
      </c>
      <c r="I6" s="27">
        <v>1628.12</v>
      </c>
      <c r="J6" s="27">
        <v>1678.812</v>
      </c>
      <c r="K6" s="27">
        <v>1763.693</v>
      </c>
      <c r="L6" s="27">
        <v>1857.217</v>
      </c>
      <c r="M6" s="27">
        <v>1940.786</v>
      </c>
      <c r="N6" s="27">
        <v>2009.588</v>
      </c>
      <c r="O6" s="27">
        <v>2069.816</v>
      </c>
      <c r="P6" s="27">
        <v>2126.786</v>
      </c>
      <c r="Q6" s="27">
        <v>2189.485</v>
      </c>
      <c r="R6" s="27">
        <v>2264.014</v>
      </c>
      <c r="S6" s="27">
        <v>2351.441</v>
      </c>
      <c r="T6" s="27">
        <v>2447.818</v>
      </c>
      <c r="U6" s="27">
        <v>2548.351</v>
      </c>
      <c r="V6" s="27">
        <v>2646.286</v>
      </c>
      <c r="W6" s="27">
        <v>2736.732</v>
      </c>
      <c r="X6" s="27">
        <v>2818.831</v>
      </c>
      <c r="Y6" s="27">
        <v>2893.493</v>
      </c>
    </row>
    <row r="7" spans="1:25" ht="15">
      <c r="A7" s="25" t="s">
        <v>35</v>
      </c>
      <c r="B7" s="26"/>
      <c r="C7" s="27">
        <v>2948.372</v>
      </c>
      <c r="D7" s="27">
        <v>3026.061</v>
      </c>
      <c r="E7" s="27">
        <v>3130.785</v>
      </c>
      <c r="F7" s="27">
        <v>3249.799</v>
      </c>
      <c r="G7" s="27">
        <v>3364.891</v>
      </c>
      <c r="H7" s="27">
        <v>3462.974</v>
      </c>
      <c r="I7" s="27">
        <v>3539.137</v>
      </c>
      <c r="J7" s="27">
        <v>3597.35</v>
      </c>
      <c r="K7" s="27">
        <v>3644.171</v>
      </c>
      <c r="L7" s="27">
        <v>3690.033</v>
      </c>
      <c r="M7" s="27">
        <v>3742.329</v>
      </c>
      <c r="N7" s="27">
        <v>3802.903</v>
      </c>
      <c r="O7" s="27">
        <v>3868.504</v>
      </c>
      <c r="P7" s="27">
        <v>3935.421</v>
      </c>
      <c r="Q7" s="27">
        <v>3998.042</v>
      </c>
      <c r="R7" s="27">
        <v>4052.42</v>
      </c>
      <c r="S7" s="27">
        <v>4097.457</v>
      </c>
      <c r="T7" s="27">
        <v>4134.872</v>
      </c>
      <c r="U7" s="27">
        <v>4166.915</v>
      </c>
      <c r="V7" s="27">
        <v>4196.99</v>
      </c>
      <c r="W7" s="27">
        <v>4227.597</v>
      </c>
      <c r="X7" s="27">
        <v>4261.316</v>
      </c>
      <c r="Y7" s="27">
        <v>4296.393</v>
      </c>
    </row>
    <row r="8" spans="1:25" ht="15">
      <c r="A8" s="25" t="s">
        <v>37</v>
      </c>
      <c r="B8" s="26"/>
      <c r="C8" s="27">
        <v>1868.055</v>
      </c>
      <c r="D8" s="27">
        <v>1947.042</v>
      </c>
      <c r="E8" s="27">
        <v>2031.377</v>
      </c>
      <c r="F8" s="27">
        <v>2113.398</v>
      </c>
      <c r="G8" s="27">
        <v>2182.619</v>
      </c>
      <c r="H8" s="27">
        <v>2232.018</v>
      </c>
      <c r="I8" s="27">
        <v>2258.73</v>
      </c>
      <c r="J8" s="27">
        <v>2266.469</v>
      </c>
      <c r="K8" s="27">
        <v>2262.969</v>
      </c>
      <c r="L8" s="27">
        <v>2259.398</v>
      </c>
      <c r="M8" s="27">
        <v>2264.163</v>
      </c>
      <c r="N8" s="27">
        <v>2279.171</v>
      </c>
      <c r="O8" s="27">
        <v>2302.874</v>
      </c>
      <c r="P8" s="27">
        <v>2335.967</v>
      </c>
      <c r="Q8" s="27">
        <v>2378.336</v>
      </c>
      <c r="R8" s="27">
        <v>2429.51</v>
      </c>
      <c r="S8" s="27">
        <v>2490.62</v>
      </c>
      <c r="T8" s="27">
        <v>2561.187</v>
      </c>
      <c r="U8" s="27">
        <v>2636.963</v>
      </c>
      <c r="V8" s="27">
        <v>2712.141</v>
      </c>
      <c r="W8" s="27">
        <v>2782.435</v>
      </c>
      <c r="X8" s="27">
        <v>2850.458</v>
      </c>
      <c r="Y8" s="27">
        <v>2914.602</v>
      </c>
    </row>
    <row r="9" spans="1:25" ht="15">
      <c r="A9" s="25" t="s">
        <v>39</v>
      </c>
      <c r="B9" s="26">
        <v>14</v>
      </c>
      <c r="C9" s="27">
        <v>2081.424</v>
      </c>
      <c r="D9" s="27">
        <v>2169.061</v>
      </c>
      <c r="E9" s="27">
        <v>2265.03</v>
      </c>
      <c r="F9" s="27">
        <v>2368.849</v>
      </c>
      <c r="G9" s="27">
        <v>2479.672</v>
      </c>
      <c r="H9" s="27">
        <v>2596.289</v>
      </c>
      <c r="I9" s="27">
        <v>2719.644</v>
      </c>
      <c r="J9" s="27">
        <v>2848.359</v>
      </c>
      <c r="K9" s="27">
        <v>2976.131</v>
      </c>
      <c r="L9" s="27">
        <v>3094.711</v>
      </c>
      <c r="M9" s="27">
        <v>3198.56</v>
      </c>
      <c r="N9" s="27">
        <v>3284.92</v>
      </c>
      <c r="O9" s="27">
        <v>3356.379</v>
      </c>
      <c r="P9" s="27">
        <v>3419.418</v>
      </c>
      <c r="Q9" s="27">
        <v>3483.483</v>
      </c>
      <c r="R9" s="27">
        <v>3555.582</v>
      </c>
      <c r="S9" s="27">
        <v>3637.689</v>
      </c>
      <c r="T9" s="27">
        <v>3728.259</v>
      </c>
      <c r="U9" s="27">
        <v>3826.546</v>
      </c>
      <c r="V9" s="27">
        <v>3930.672</v>
      </c>
      <c r="W9" s="27">
        <v>4039.192</v>
      </c>
      <c r="X9" s="27">
        <v>4158.568</v>
      </c>
      <c r="Y9" s="27">
        <v>4286.129</v>
      </c>
    </row>
    <row r="10" spans="1:25" ht="15">
      <c r="A10" s="25" t="s">
        <v>41</v>
      </c>
      <c r="B10" s="26"/>
      <c r="C10" s="27">
        <v>473.722</v>
      </c>
      <c r="D10" s="27">
        <v>482.926</v>
      </c>
      <c r="E10" s="27">
        <v>488.204</v>
      </c>
      <c r="F10" s="27">
        <v>491.42</v>
      </c>
      <c r="G10" s="27">
        <v>495.126</v>
      </c>
      <c r="H10" s="27">
        <v>501.371</v>
      </c>
      <c r="I10" s="27">
        <v>512.422</v>
      </c>
      <c r="J10" s="27">
        <v>528.787</v>
      </c>
      <c r="K10" s="27">
        <v>548.828</v>
      </c>
      <c r="L10" s="27">
        <v>569.87</v>
      </c>
      <c r="M10" s="27">
        <v>590.957</v>
      </c>
      <c r="N10" s="27">
        <v>608.057</v>
      </c>
      <c r="O10" s="27">
        <v>624.173</v>
      </c>
      <c r="P10" s="27">
        <v>653.5</v>
      </c>
      <c r="Q10" s="27">
        <v>715.146</v>
      </c>
      <c r="R10" s="27">
        <v>820.986</v>
      </c>
      <c r="S10" s="27">
        <v>978.336</v>
      </c>
      <c r="T10" s="27">
        <v>1178.192</v>
      </c>
      <c r="U10" s="27">
        <v>1396.06</v>
      </c>
      <c r="V10" s="27">
        <v>1597.765</v>
      </c>
      <c r="W10" s="27">
        <v>1758.793</v>
      </c>
      <c r="X10" s="27">
        <v>1871.096</v>
      </c>
      <c r="Y10" s="27">
        <v>1941.336</v>
      </c>
    </row>
    <row r="11" spans="1:25" ht="15">
      <c r="A11" s="25" t="s">
        <v>43</v>
      </c>
      <c r="B11" s="26"/>
      <c r="C11" s="27">
        <v>16139.053</v>
      </c>
      <c r="D11" s="27">
        <v>16669.764</v>
      </c>
      <c r="E11" s="27">
        <v>17189.075</v>
      </c>
      <c r="F11" s="27">
        <v>17679.72</v>
      </c>
      <c r="G11" s="27">
        <v>18117.969</v>
      </c>
      <c r="H11" s="27">
        <v>18491.845</v>
      </c>
      <c r="I11" s="27">
        <v>18786.467</v>
      </c>
      <c r="J11" s="27">
        <v>19020.639</v>
      </c>
      <c r="K11" s="27">
        <v>19256.649</v>
      </c>
      <c r="L11" s="27">
        <v>19578.923</v>
      </c>
      <c r="M11" s="27">
        <v>20045.276</v>
      </c>
      <c r="N11" s="27">
        <v>20681.576</v>
      </c>
      <c r="O11" s="27">
        <v>21463.072</v>
      </c>
      <c r="P11" s="27">
        <v>22334.371</v>
      </c>
      <c r="Q11" s="27">
        <v>23213.767</v>
      </c>
      <c r="R11" s="27">
        <v>24041.116</v>
      </c>
      <c r="S11" s="27">
        <v>24799.436</v>
      </c>
      <c r="T11" s="27">
        <v>25504.176</v>
      </c>
      <c r="U11" s="27">
        <v>26166.639</v>
      </c>
      <c r="V11" s="27">
        <v>26809.105</v>
      </c>
      <c r="W11" s="27">
        <v>27448.086</v>
      </c>
      <c r="X11" s="27">
        <v>28124.185</v>
      </c>
      <c r="Y11" s="27">
        <v>28807.597</v>
      </c>
    </row>
    <row r="12" spans="1:25" ht="15">
      <c r="A12" s="25" t="s">
        <v>188</v>
      </c>
      <c r="B12" s="26">
        <v>3</v>
      </c>
      <c r="C12" s="27">
        <v>26494.169</v>
      </c>
      <c r="D12" s="27">
        <v>27159.893</v>
      </c>
      <c r="E12" s="27">
        <v>27865.979</v>
      </c>
      <c r="F12" s="27">
        <v>28605.664</v>
      </c>
      <c r="G12" s="27">
        <v>29367.076</v>
      </c>
      <c r="H12" s="27">
        <v>30141.147</v>
      </c>
      <c r="I12" s="27">
        <v>30929.107</v>
      </c>
      <c r="J12" s="27">
        <v>31733.75</v>
      </c>
      <c r="K12" s="27">
        <v>32549.326</v>
      </c>
      <c r="L12" s="27">
        <v>33368.681</v>
      </c>
      <c r="M12" s="27">
        <v>34187.729</v>
      </c>
      <c r="N12" s="27">
        <v>35002.234</v>
      </c>
      <c r="O12" s="27">
        <v>35816.11</v>
      </c>
      <c r="P12" s="27">
        <v>36643.433</v>
      </c>
      <c r="Q12" s="27">
        <v>37503.647</v>
      </c>
      <c r="R12" s="27">
        <v>38410.32</v>
      </c>
      <c r="S12" s="27">
        <v>39368.726</v>
      </c>
      <c r="T12" s="27">
        <v>40373.635</v>
      </c>
      <c r="U12" s="27">
        <v>41415.151</v>
      </c>
      <c r="V12" s="27">
        <v>42478.309</v>
      </c>
      <c r="W12" s="27">
        <v>43551.941</v>
      </c>
      <c r="X12" s="27">
        <v>44688.023</v>
      </c>
      <c r="Y12" s="27">
        <v>45859.818</v>
      </c>
    </row>
    <row r="13" spans="1:25" ht="15">
      <c r="A13" s="25" t="s">
        <v>189</v>
      </c>
      <c r="B13" s="26"/>
      <c r="C13" s="27">
        <v>12324.116</v>
      </c>
      <c r="D13" s="27">
        <v>12690.183</v>
      </c>
      <c r="E13" s="27">
        <v>13063.423</v>
      </c>
      <c r="F13" s="27">
        <v>13438.799</v>
      </c>
      <c r="G13" s="27">
        <v>13809.349</v>
      </c>
      <c r="H13" s="27">
        <v>14171.13</v>
      </c>
      <c r="I13" s="27">
        <v>14518.843</v>
      </c>
      <c r="J13" s="27">
        <v>14856.464</v>
      </c>
      <c r="K13" s="27">
        <v>15200.324</v>
      </c>
      <c r="L13" s="27">
        <v>15572.833</v>
      </c>
      <c r="M13" s="27">
        <v>15988.534</v>
      </c>
      <c r="N13" s="27">
        <v>16454.926</v>
      </c>
      <c r="O13" s="27">
        <v>16962.918</v>
      </c>
      <c r="P13" s="27">
        <v>17490.104</v>
      </c>
      <c r="Q13" s="27">
        <v>18004.797</v>
      </c>
      <c r="R13" s="27">
        <v>18484.122</v>
      </c>
      <c r="S13" s="27">
        <v>18920.727</v>
      </c>
      <c r="T13" s="27">
        <v>19321.3</v>
      </c>
      <c r="U13" s="27">
        <v>19694.259</v>
      </c>
      <c r="V13" s="27">
        <v>20053.743</v>
      </c>
      <c r="W13" s="27">
        <v>20410.606</v>
      </c>
      <c r="X13" s="27">
        <v>20794.865</v>
      </c>
      <c r="Y13" s="27">
        <v>21188.551</v>
      </c>
    </row>
    <row r="14" spans="1:25" ht="15">
      <c r="A14" s="25" t="s">
        <v>190</v>
      </c>
      <c r="B14" s="26"/>
      <c r="C14" s="27">
        <v>1808.642</v>
      </c>
      <c r="D14" s="27">
        <v>1909.812</v>
      </c>
      <c r="E14" s="27">
        <v>2014.095</v>
      </c>
      <c r="F14" s="27">
        <v>2121.704</v>
      </c>
      <c r="G14" s="27">
        <v>2232.98</v>
      </c>
      <c r="H14" s="27">
        <v>2348.539</v>
      </c>
      <c r="I14" s="27">
        <v>2473.983</v>
      </c>
      <c r="J14" s="27">
        <v>2611.61</v>
      </c>
      <c r="K14" s="27">
        <v>2755.497</v>
      </c>
      <c r="L14" s="27">
        <v>2897.038</v>
      </c>
      <c r="M14" s="27">
        <v>3033.491</v>
      </c>
      <c r="N14" s="27">
        <v>3149.44</v>
      </c>
      <c r="O14" s="27">
        <v>3254.691</v>
      </c>
      <c r="P14" s="27">
        <v>3400.959</v>
      </c>
      <c r="Q14" s="27">
        <v>3658.042</v>
      </c>
      <c r="R14" s="27">
        <v>4069.349</v>
      </c>
      <c r="S14" s="27">
        <v>4662.728</v>
      </c>
      <c r="T14" s="27">
        <v>5405.541</v>
      </c>
      <c r="U14" s="27">
        <v>6206.623</v>
      </c>
      <c r="V14" s="27">
        <v>6938.815</v>
      </c>
      <c r="W14" s="27">
        <v>7511.69</v>
      </c>
      <c r="X14" s="27">
        <v>7895.536</v>
      </c>
      <c r="Y14" s="27">
        <v>8117.129</v>
      </c>
    </row>
    <row r="15" spans="1:25" ht="15">
      <c r="A15" s="25" t="s">
        <v>51</v>
      </c>
      <c r="B15" s="26"/>
      <c r="C15" s="27">
        <v>11948.209</v>
      </c>
      <c r="D15" s="27">
        <v>12540.234</v>
      </c>
      <c r="E15" s="27">
        <v>13190.192</v>
      </c>
      <c r="F15" s="27">
        <v>13867.656</v>
      </c>
      <c r="G15" s="27">
        <v>14530.275</v>
      </c>
      <c r="H15" s="27">
        <v>15148.172</v>
      </c>
      <c r="I15" s="27">
        <v>15710.211</v>
      </c>
      <c r="J15" s="27">
        <v>16226.938</v>
      </c>
      <c r="K15" s="27">
        <v>16716.85</v>
      </c>
      <c r="L15" s="27">
        <v>17208.494</v>
      </c>
      <c r="M15" s="27">
        <v>17723.186</v>
      </c>
      <c r="N15" s="27">
        <v>18266.008</v>
      </c>
      <c r="O15" s="27">
        <v>18831.819</v>
      </c>
      <c r="P15" s="27">
        <v>19419.71</v>
      </c>
      <c r="Q15" s="27">
        <v>20026.117</v>
      </c>
      <c r="R15" s="27">
        <v>20648.643</v>
      </c>
      <c r="S15" s="27">
        <v>21288.07</v>
      </c>
      <c r="T15" s="27">
        <v>21946.99</v>
      </c>
      <c r="U15" s="27">
        <v>22626.595</v>
      </c>
      <c r="V15" s="27">
        <v>23328.214</v>
      </c>
      <c r="W15" s="27">
        <v>24052.514</v>
      </c>
      <c r="X15" s="27">
        <v>24840.551</v>
      </c>
      <c r="Y15" s="27">
        <v>25670.714</v>
      </c>
    </row>
    <row r="17" spans="1:25" ht="15">
      <c r="A17" s="25" t="s">
        <v>191</v>
      </c>
      <c r="C17" s="28">
        <f>SUM(C2:C15)</f>
        <v>156298.949</v>
      </c>
      <c r="D17" s="28">
        <f aca="true" t="shared" si="0" ref="D17:W17">SUM(D2:D15)</f>
        <v>160556.033</v>
      </c>
      <c r="E17" s="28">
        <f t="shared" si="0"/>
        <v>164910.274</v>
      </c>
      <c r="F17" s="28">
        <f t="shared" si="0"/>
        <v>169313.072</v>
      </c>
      <c r="G17" s="28">
        <f t="shared" si="0"/>
        <v>173695.299</v>
      </c>
      <c r="H17" s="28">
        <f t="shared" si="0"/>
        <v>178014.506</v>
      </c>
      <c r="I17" s="28">
        <f t="shared" si="0"/>
        <v>182255.073</v>
      </c>
      <c r="J17" s="28">
        <f t="shared" si="0"/>
        <v>186455.24599999998</v>
      </c>
      <c r="K17" s="28">
        <f t="shared" si="0"/>
        <v>190693.084</v>
      </c>
      <c r="L17" s="28">
        <f t="shared" si="0"/>
        <v>195076.22900000002</v>
      </c>
      <c r="M17" s="28">
        <f t="shared" si="0"/>
        <v>199686.17700000003</v>
      </c>
      <c r="N17" s="28">
        <f t="shared" si="0"/>
        <v>204531.42100000003</v>
      </c>
      <c r="O17" s="28">
        <f t="shared" si="0"/>
        <v>209598.497</v>
      </c>
      <c r="P17" s="28">
        <f t="shared" si="0"/>
        <v>214917.03799999997</v>
      </c>
      <c r="Q17" s="28">
        <f t="shared" si="0"/>
        <v>220516.512</v>
      </c>
      <c r="R17" s="28">
        <f t="shared" si="0"/>
        <v>226405.547</v>
      </c>
      <c r="S17" s="28">
        <f t="shared" si="0"/>
        <v>232611.20899999997</v>
      </c>
      <c r="T17" s="28">
        <f t="shared" si="0"/>
        <v>239097.299</v>
      </c>
      <c r="U17" s="28">
        <f t="shared" si="0"/>
        <v>245729.84699999998</v>
      </c>
      <c r="V17" s="28">
        <f t="shared" si="0"/>
        <v>252328.02700000003</v>
      </c>
      <c r="W17" s="28">
        <f t="shared" si="0"/>
        <v>258761.31600000002</v>
      </c>
      <c r="X17" s="28">
        <f>SUM(X2:X15)</f>
        <v>265294.668</v>
      </c>
      <c r="Y17" s="28">
        <f>SUM(Y2:Y15)</f>
        <v>271788.123</v>
      </c>
    </row>
    <row r="18" spans="3:23" ht="15">
      <c r="C18" s="29"/>
      <c r="D18" s="29"/>
      <c r="E18" s="29"/>
      <c r="F18" s="29"/>
      <c r="G18" s="29"/>
      <c r="H18" s="29"/>
      <c r="I18" s="29"/>
      <c r="J18" s="29"/>
      <c r="K18" s="29"/>
      <c r="L18" s="29"/>
      <c r="M18" s="29"/>
      <c r="N18" s="29"/>
      <c r="O18" s="29"/>
      <c r="P18" s="29"/>
      <c r="Q18" s="29"/>
      <c r="R18" s="29"/>
      <c r="S18" s="29"/>
      <c r="T18" s="29"/>
      <c r="U18" s="29"/>
      <c r="V18" s="29"/>
      <c r="W18" s="29"/>
    </row>
    <row r="19" spans="1:25" ht="15">
      <c r="A19" s="25" t="s">
        <v>192</v>
      </c>
      <c r="C19" s="28">
        <v>5306425.154</v>
      </c>
      <c r="D19" s="28">
        <v>5392938.741</v>
      </c>
      <c r="E19" s="28">
        <v>5478009.489</v>
      </c>
      <c r="F19" s="28">
        <v>5561743.942</v>
      </c>
      <c r="G19" s="28">
        <v>5644416.076</v>
      </c>
      <c r="H19" s="28">
        <v>5726239.315</v>
      </c>
      <c r="I19" s="28">
        <v>5807211.831</v>
      </c>
      <c r="J19" s="28">
        <v>5887259.665</v>
      </c>
      <c r="K19" s="28">
        <v>5966464.736</v>
      </c>
      <c r="L19" s="28">
        <v>6044931.358</v>
      </c>
      <c r="M19" s="28">
        <v>6122770.22</v>
      </c>
      <c r="N19" s="28">
        <v>6200002.758</v>
      </c>
      <c r="O19" s="28">
        <v>6276721.836</v>
      </c>
      <c r="P19" s="28">
        <v>6353195.588</v>
      </c>
      <c r="Q19" s="28">
        <v>6429757.631</v>
      </c>
      <c r="R19" s="28">
        <v>6506649.175</v>
      </c>
      <c r="S19" s="28">
        <v>6583958.568</v>
      </c>
      <c r="T19" s="28">
        <v>6661637.46</v>
      </c>
      <c r="U19" s="28">
        <v>6739610.289</v>
      </c>
      <c r="V19" s="28">
        <v>6817737.123</v>
      </c>
      <c r="W19" s="28">
        <v>6895889.018</v>
      </c>
      <c r="X19" s="27">
        <v>6978325.347</v>
      </c>
      <c r="Y19" s="27">
        <v>7062667.546</v>
      </c>
    </row>
    <row r="21" spans="18:22" ht="15">
      <c r="R21" s="37">
        <v>27931217</v>
      </c>
      <c r="S21" s="37">
        <v>28818241</v>
      </c>
      <c r="T21" s="37">
        <v>29682082</v>
      </c>
      <c r="U21" s="37">
        <v>30212751</v>
      </c>
      <c r="V21" s="37">
        <v>30086265</v>
      </c>
    </row>
    <row r="23" spans="17:22" ht="15">
      <c r="Q23" t="s">
        <v>218</v>
      </c>
      <c r="R23">
        <f>R21/R19</f>
        <v>4.292719070718916</v>
      </c>
      <c r="S23">
        <f aca="true" t="shared" si="1" ref="S23:V23">S21/S19</f>
        <v>4.377038631449663</v>
      </c>
      <c r="T23">
        <f t="shared" si="1"/>
        <v>4.45567357548755</v>
      </c>
      <c r="U23">
        <f t="shared" si="1"/>
        <v>4.482863207878873</v>
      </c>
      <c r="V23">
        <f t="shared" si="1"/>
        <v>4.412940020597506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33"/>
  <sheetViews>
    <sheetView view="pageBreakPreview" zoomScaleSheetLayoutView="100" workbookViewId="0" topLeftCell="A1">
      <selection activeCell="A1" sqref="A1:L1"/>
    </sheetView>
  </sheetViews>
  <sheetFormatPr defaultColWidth="9.140625" defaultRowHeight="15"/>
  <cols>
    <col min="1" max="1" width="22.8515625" style="0" customWidth="1"/>
    <col min="2" max="2" width="10.8515625" style="0" bestFit="1" customWidth="1"/>
    <col min="3" max="3" width="11.140625" style="0" bestFit="1" customWidth="1"/>
    <col min="4" max="4" width="12.7109375" style="0" bestFit="1" customWidth="1"/>
    <col min="5" max="5" width="13.00390625" style="0" bestFit="1" customWidth="1"/>
    <col min="6" max="6" width="12.00390625" style="0" bestFit="1" customWidth="1"/>
    <col min="7" max="8" width="12.28125" style="0" bestFit="1" customWidth="1"/>
    <col min="9" max="9" width="12.57421875" style="0" bestFit="1" customWidth="1"/>
    <col min="10" max="10" width="9.140625" style="0" hidden="1" customWidth="1"/>
    <col min="11" max="11" width="14.8515625" style="0" customWidth="1"/>
    <col min="12" max="12" width="18.00390625" style="0" customWidth="1"/>
    <col min="14" max="14" width="9.140625" style="0" hidden="1" customWidth="1"/>
    <col min="15" max="15" width="21.421875" style="0" hidden="1" customWidth="1"/>
    <col min="16" max="16" width="19.57421875" style="0" hidden="1" customWidth="1"/>
    <col min="17" max="17" width="16.7109375" style="0" hidden="1" customWidth="1"/>
    <col min="18" max="27" width="9.140625" style="0" customWidth="1"/>
  </cols>
  <sheetData>
    <row r="1" spans="1:12" ht="16.5">
      <c r="A1" s="210" t="s">
        <v>22</v>
      </c>
      <c r="B1" s="210"/>
      <c r="C1" s="210"/>
      <c r="D1" s="210"/>
      <c r="E1" s="210"/>
      <c r="F1" s="210"/>
      <c r="G1" s="210"/>
      <c r="H1" s="210"/>
      <c r="I1" s="210"/>
      <c r="J1" s="210"/>
      <c r="K1" s="210"/>
      <c r="L1" s="210"/>
    </row>
    <row r="2" spans="1:12" ht="18.75">
      <c r="A2" s="210" t="s">
        <v>315</v>
      </c>
      <c r="B2" s="210"/>
      <c r="C2" s="210"/>
      <c r="D2" s="210"/>
      <c r="E2" s="210"/>
      <c r="F2" s="210"/>
      <c r="G2" s="210"/>
      <c r="H2" s="210"/>
      <c r="I2" s="210"/>
      <c r="J2" s="210"/>
      <c r="K2" s="210"/>
      <c r="L2" s="210"/>
    </row>
    <row r="3" spans="1:12" ht="15">
      <c r="A3" s="210" t="s">
        <v>23</v>
      </c>
      <c r="B3" s="210"/>
      <c r="C3" s="210"/>
      <c r="D3" s="210"/>
      <c r="E3" s="210"/>
      <c r="F3" s="210"/>
      <c r="G3" s="210"/>
      <c r="H3" s="210"/>
      <c r="I3" s="210"/>
      <c r="J3" s="210"/>
      <c r="K3" s="210"/>
      <c r="L3" s="210"/>
    </row>
    <row r="4" ht="15.75" thickBot="1">
      <c r="A4" s="5"/>
    </row>
    <row r="5" spans="1:15" ht="15.75" thickBot="1">
      <c r="A5" s="212"/>
      <c r="B5" s="214">
        <v>2000</v>
      </c>
      <c r="C5" s="214">
        <v>2003</v>
      </c>
      <c r="D5" s="214">
        <v>2004</v>
      </c>
      <c r="E5" s="214">
        <v>2005</v>
      </c>
      <c r="F5" s="214">
        <v>2006</v>
      </c>
      <c r="G5" s="214">
        <v>2007</v>
      </c>
      <c r="H5" s="214">
        <v>2008</v>
      </c>
      <c r="I5" s="214">
        <v>2009</v>
      </c>
      <c r="J5" s="214">
        <v>2010</v>
      </c>
      <c r="K5" s="55" t="s">
        <v>219</v>
      </c>
      <c r="L5" s="218"/>
      <c r="O5" s="216" t="s">
        <v>213</v>
      </c>
    </row>
    <row r="6" spans="1:17" ht="33" customHeight="1" thickBot="1">
      <c r="A6" s="213"/>
      <c r="B6" s="215"/>
      <c r="C6" s="215"/>
      <c r="D6" s="215"/>
      <c r="E6" s="215"/>
      <c r="F6" s="215"/>
      <c r="G6" s="215"/>
      <c r="H6" s="215"/>
      <c r="I6" s="215"/>
      <c r="J6" s="215"/>
      <c r="K6" s="56" t="s">
        <v>24</v>
      </c>
      <c r="L6" s="219"/>
      <c r="O6" s="217"/>
      <c r="P6" s="43" t="s">
        <v>216</v>
      </c>
      <c r="Q6" s="43" t="s">
        <v>217</v>
      </c>
    </row>
    <row r="7" spans="1:17" ht="15">
      <c r="A7" s="57" t="s">
        <v>25</v>
      </c>
      <c r="B7" s="58">
        <v>18643</v>
      </c>
      <c r="C7" s="59">
        <v>16468</v>
      </c>
      <c r="D7" s="59">
        <v>17510</v>
      </c>
      <c r="E7" s="59">
        <v>19208</v>
      </c>
      <c r="F7" s="59">
        <v>19497</v>
      </c>
      <c r="G7" s="59">
        <v>22398</v>
      </c>
      <c r="H7" s="59">
        <v>24301</v>
      </c>
      <c r="I7" s="59">
        <v>24221</v>
      </c>
      <c r="J7" s="59"/>
      <c r="K7" s="60">
        <f>(I7-B7)/B7</f>
        <v>0.2992007724078743</v>
      </c>
      <c r="L7" s="61" t="s">
        <v>26</v>
      </c>
      <c r="O7" s="47">
        <f>I7/I21</f>
        <v>0.01890266077914456</v>
      </c>
      <c r="P7" s="48">
        <f>I7/I23</f>
        <v>0.0008050517403871833</v>
      </c>
      <c r="Q7" s="45">
        <f>(I7-H7)/H7</f>
        <v>-0.0032920455948314883</v>
      </c>
    </row>
    <row r="8" spans="1:17" ht="16.5">
      <c r="A8" s="62" t="s">
        <v>220</v>
      </c>
      <c r="B8" s="63">
        <v>128000</v>
      </c>
      <c r="C8" s="63">
        <v>138100</v>
      </c>
      <c r="D8" s="63">
        <v>140300</v>
      </c>
      <c r="E8" s="63">
        <v>142600</v>
      </c>
      <c r="F8" s="63">
        <v>152000</v>
      </c>
      <c r="G8" s="63">
        <v>154000</v>
      </c>
      <c r="H8" s="63">
        <v>158000</v>
      </c>
      <c r="I8" s="63">
        <v>217000</v>
      </c>
      <c r="J8" s="63">
        <v>210000</v>
      </c>
      <c r="K8" s="60">
        <f>(I8-B8)/B8</f>
        <v>0.6953125</v>
      </c>
      <c r="L8" s="61" t="s">
        <v>28</v>
      </c>
      <c r="O8" s="47">
        <f>I8/I21</f>
        <v>0.16935210722407704</v>
      </c>
      <c r="P8" s="48">
        <f>I8/I23</f>
        <v>0.007212593520664662</v>
      </c>
      <c r="Q8" s="45">
        <f>(I8-H8)/H8</f>
        <v>0.37341772151898733</v>
      </c>
    </row>
    <row r="9" spans="1:17" ht="15">
      <c r="A9" s="57" t="s">
        <v>29</v>
      </c>
      <c r="B9" s="59">
        <v>72445</v>
      </c>
      <c r="C9" s="59">
        <v>91118</v>
      </c>
      <c r="D9" s="59">
        <v>114084</v>
      </c>
      <c r="E9" s="59">
        <v>112885</v>
      </c>
      <c r="F9" s="59">
        <v>114333</v>
      </c>
      <c r="G9" s="59">
        <v>109849</v>
      </c>
      <c r="H9" s="59">
        <v>113050</v>
      </c>
      <c r="I9" s="59">
        <v>109038</v>
      </c>
      <c r="J9" s="59"/>
      <c r="K9" s="60">
        <f>(I9-B9)/B9</f>
        <v>0.5051142245841673</v>
      </c>
      <c r="L9" s="61" t="s">
        <v>30</v>
      </c>
      <c r="O9" s="47">
        <f>I9/I21</f>
        <v>0.08509592197004107</v>
      </c>
      <c r="P9" s="48">
        <f>I9/I23</f>
        <v>0.003624178674222274</v>
      </c>
      <c r="Q9" s="45">
        <f aca="true" t="shared" si="0" ref="Q9:Q20">(I9-H9)/H9</f>
        <v>-0.03548872180451128</v>
      </c>
    </row>
    <row r="10" spans="1:17" ht="15">
      <c r="A10" s="57" t="s">
        <v>31</v>
      </c>
      <c r="B10" s="58">
        <v>15508</v>
      </c>
      <c r="C10" s="64">
        <v>17470</v>
      </c>
      <c r="D10" s="64">
        <v>19241</v>
      </c>
      <c r="E10" s="64">
        <v>21027</v>
      </c>
      <c r="F10" s="64">
        <v>20733</v>
      </c>
      <c r="G10" s="64">
        <v>21496</v>
      </c>
      <c r="H10" s="64">
        <v>21426</v>
      </c>
      <c r="I10" s="59">
        <v>22548</v>
      </c>
      <c r="J10" s="59"/>
      <c r="K10" s="60">
        <f aca="true" t="shared" si="1" ref="K10:K22">(I10-B10)/B10</f>
        <v>0.45395924684034045</v>
      </c>
      <c r="L10" s="61" t="s">
        <v>32</v>
      </c>
      <c r="O10" s="47">
        <f>I10/I21</f>
        <v>0.017597010662158935</v>
      </c>
      <c r="P10" s="48">
        <f>I10/I23</f>
        <v>0.0007494449709859299</v>
      </c>
      <c r="Q10" s="45">
        <f t="shared" si="0"/>
        <v>0.052366283954074486</v>
      </c>
    </row>
    <row r="11" spans="1:17" ht="16.5">
      <c r="A11" s="57" t="s">
        <v>316</v>
      </c>
      <c r="B11" s="64">
        <v>55181</v>
      </c>
      <c r="C11" s="64">
        <v>61657</v>
      </c>
      <c r="D11" s="64">
        <v>63534</v>
      </c>
      <c r="E11" s="64">
        <v>71547</v>
      </c>
      <c r="F11" s="64">
        <v>73769</v>
      </c>
      <c r="G11" s="64">
        <v>75236</v>
      </c>
      <c r="H11" s="64">
        <v>79757</v>
      </c>
      <c r="I11" s="64">
        <v>80205</v>
      </c>
      <c r="J11" s="59"/>
      <c r="K11" s="60">
        <f t="shared" si="1"/>
        <v>0.45348942570812417</v>
      </c>
      <c r="L11" s="61" t="s">
        <v>34</v>
      </c>
      <c r="O11" s="47">
        <f>I11/I21</f>
        <v>0.06259394359404193</v>
      </c>
      <c r="P11" s="48">
        <f>I11/I23</f>
        <v>0.0026658343932023467</v>
      </c>
      <c r="Q11" s="45">
        <f t="shared" si="0"/>
        <v>0.005617061825294332</v>
      </c>
    </row>
    <row r="12" spans="1:17" ht="15">
      <c r="A12" s="57" t="s">
        <v>35</v>
      </c>
      <c r="B12" s="64">
        <v>15354</v>
      </c>
      <c r="C12" s="64">
        <v>18221</v>
      </c>
      <c r="D12" s="64">
        <v>16832</v>
      </c>
      <c r="E12" s="64">
        <v>16391</v>
      </c>
      <c r="F12" s="64">
        <v>15024</v>
      </c>
      <c r="G12" s="64">
        <v>15445</v>
      </c>
      <c r="H12" s="64">
        <v>17030</v>
      </c>
      <c r="I12" s="64">
        <v>20968</v>
      </c>
      <c r="J12" s="59"/>
      <c r="K12" s="60">
        <f t="shared" si="1"/>
        <v>0.36563761886153445</v>
      </c>
      <c r="L12" s="61" t="s">
        <v>36</v>
      </c>
      <c r="O12" s="47">
        <f>I12/I21</f>
        <v>0.016363940019697914</v>
      </c>
      <c r="P12" s="48">
        <f>I12/I23</f>
        <v>0.0006969293130935329</v>
      </c>
      <c r="Q12" s="45">
        <f t="shared" si="0"/>
        <v>0.23123899001761597</v>
      </c>
    </row>
    <row r="13" spans="1:17" ht="15">
      <c r="A13" s="57" t="s">
        <v>37</v>
      </c>
      <c r="B13" s="58">
        <v>22567</v>
      </c>
      <c r="C13" s="64">
        <v>33128</v>
      </c>
      <c r="D13" s="64">
        <v>28771</v>
      </c>
      <c r="E13" s="65">
        <v>30425</v>
      </c>
      <c r="F13" s="64">
        <v>40267</v>
      </c>
      <c r="G13" s="64">
        <v>45324</v>
      </c>
      <c r="H13" s="64">
        <v>42086</v>
      </c>
      <c r="I13" s="64">
        <v>41144</v>
      </c>
      <c r="J13" s="59"/>
      <c r="K13" s="60">
        <f t="shared" si="1"/>
        <v>0.8231931581512828</v>
      </c>
      <c r="L13" s="61" t="s">
        <v>38</v>
      </c>
      <c r="O13" s="47">
        <f>I13/I21</f>
        <v>0.032109783869250806</v>
      </c>
      <c r="P13" s="48">
        <f>I13/I23</f>
        <v>0.0013675343217245477</v>
      </c>
      <c r="Q13" s="45">
        <f t="shared" si="0"/>
        <v>-0.022382740103597396</v>
      </c>
    </row>
    <row r="14" spans="1:17" ht="16.5">
      <c r="A14" s="57" t="s">
        <v>270</v>
      </c>
      <c r="B14" s="58">
        <v>1110</v>
      </c>
      <c r="C14" s="59">
        <v>3579</v>
      </c>
      <c r="D14" s="59">
        <v>2981</v>
      </c>
      <c r="E14" s="59">
        <v>2991</v>
      </c>
      <c r="F14" s="59">
        <v>2463</v>
      </c>
      <c r="G14" s="59">
        <v>2401</v>
      </c>
      <c r="H14" s="59">
        <v>2260</v>
      </c>
      <c r="I14" s="59">
        <v>2643</v>
      </c>
      <c r="J14" s="59"/>
      <c r="K14" s="60">
        <f t="shared" si="1"/>
        <v>1.3810810810810812</v>
      </c>
      <c r="L14" s="61" t="s">
        <v>40</v>
      </c>
      <c r="O14" s="47">
        <f>I14/I21</f>
        <v>0.002062661840521823</v>
      </c>
      <c r="P14" s="48">
        <f>I14/I23</f>
        <v>8.7847394816206E-05</v>
      </c>
      <c r="Q14" s="45">
        <f t="shared" si="0"/>
        <v>0.16946902654867257</v>
      </c>
    </row>
    <row r="15" spans="1:17" ht="15">
      <c r="A15" s="57" t="s">
        <v>41</v>
      </c>
      <c r="B15" s="58">
        <v>34730</v>
      </c>
      <c r="C15" s="64">
        <v>36157</v>
      </c>
      <c r="D15" s="64">
        <v>44393</v>
      </c>
      <c r="E15" s="64">
        <v>51881</v>
      </c>
      <c r="F15" s="64">
        <v>56736</v>
      </c>
      <c r="G15" s="64">
        <v>67293</v>
      </c>
      <c r="H15" s="64">
        <v>67847</v>
      </c>
      <c r="I15" s="64">
        <v>70344</v>
      </c>
      <c r="J15" s="59"/>
      <c r="K15" s="60">
        <f t="shared" si="1"/>
        <v>1.0254534984163548</v>
      </c>
      <c r="L15" s="61" t="s">
        <v>42</v>
      </c>
      <c r="O15" s="47">
        <f>I15/I21</f>
        <v>0.054898178021062095</v>
      </c>
      <c r="P15" s="48">
        <f>I15/I23</f>
        <v>0.0023380768599891013</v>
      </c>
      <c r="Q15" s="45">
        <f t="shared" si="0"/>
        <v>0.03680339587601515</v>
      </c>
    </row>
    <row r="16" spans="1:17" ht="15">
      <c r="A16" s="57" t="s">
        <v>43</v>
      </c>
      <c r="B16" s="58">
        <v>296935</v>
      </c>
      <c r="C16" s="64">
        <v>327272</v>
      </c>
      <c r="D16" s="64">
        <v>395834</v>
      </c>
      <c r="E16" s="64">
        <v>397642</v>
      </c>
      <c r="F16" s="64">
        <v>432739</v>
      </c>
      <c r="G16" s="64">
        <v>393535</v>
      </c>
      <c r="H16" s="64">
        <v>418240</v>
      </c>
      <c r="I16" s="64">
        <v>432772</v>
      </c>
      <c r="J16" s="59"/>
      <c r="K16" s="60">
        <f t="shared" si="1"/>
        <v>0.4574637546937882</v>
      </c>
      <c r="L16" s="61" t="s">
        <v>44</v>
      </c>
      <c r="O16" s="47">
        <f>I16/I21</f>
        <v>0.3377458532146464</v>
      </c>
      <c r="P16" s="48">
        <f>I16/I23</f>
        <v>0.014384371074309158</v>
      </c>
      <c r="Q16" s="45">
        <f t="shared" si="0"/>
        <v>0.034745600612088756</v>
      </c>
    </row>
    <row r="17" spans="1:17" ht="15">
      <c r="A17" s="57" t="s">
        <v>45</v>
      </c>
      <c r="B17" s="58">
        <v>5534</v>
      </c>
      <c r="C17" s="64">
        <v>9072</v>
      </c>
      <c r="D17" s="64">
        <v>11463</v>
      </c>
      <c r="E17" s="64">
        <v>10898</v>
      </c>
      <c r="F17" s="64">
        <v>12160</v>
      </c>
      <c r="G17" s="64">
        <v>13150</v>
      </c>
      <c r="H17" s="64">
        <v>12024</v>
      </c>
      <c r="I17" s="64">
        <v>14338</v>
      </c>
      <c r="J17" s="59"/>
      <c r="K17" s="60">
        <f t="shared" si="1"/>
        <v>1.590892663534514</v>
      </c>
      <c r="L17" s="61" t="s">
        <v>46</v>
      </c>
      <c r="O17" s="47">
        <f>I17/I21</f>
        <v>0.011189725868105144</v>
      </c>
      <c r="P17" s="48">
        <f>I17/I23</f>
        <v>0.0004765629764944236</v>
      </c>
      <c r="Q17" s="45">
        <f t="shared" si="0"/>
        <v>0.19244843646041251</v>
      </c>
    </row>
    <row r="18" spans="1:17" ht="15">
      <c r="A18" s="66" t="s">
        <v>47</v>
      </c>
      <c r="B18" s="64">
        <v>51048</v>
      </c>
      <c r="C18" s="64">
        <v>54286</v>
      </c>
      <c r="D18" s="64">
        <v>51111</v>
      </c>
      <c r="E18" s="64">
        <v>50634</v>
      </c>
      <c r="F18" s="64">
        <v>53590</v>
      </c>
      <c r="G18" s="64">
        <v>57429</v>
      </c>
      <c r="H18" s="64">
        <v>59039</v>
      </c>
      <c r="I18" s="64">
        <v>65313</v>
      </c>
      <c r="J18" s="59"/>
      <c r="K18" s="60">
        <f t="shared" si="1"/>
        <v>0.2794428772919605</v>
      </c>
      <c r="L18" s="61" t="s">
        <v>48</v>
      </c>
      <c r="O18" s="47">
        <f>I18/I21</f>
        <v>0.05097186257661817</v>
      </c>
      <c r="P18" s="48">
        <f>I18/I23</f>
        <v>0.0021708576986874243</v>
      </c>
      <c r="Q18" s="45">
        <f t="shared" si="0"/>
        <v>0.10626873761411948</v>
      </c>
    </row>
    <row r="19" spans="1:17" ht="15">
      <c r="A19" s="66" t="s">
        <v>49</v>
      </c>
      <c r="B19" s="64">
        <v>112562</v>
      </c>
      <c r="C19" s="64">
        <v>106365</v>
      </c>
      <c r="D19" s="64">
        <v>113442</v>
      </c>
      <c r="E19" s="64">
        <v>116281</v>
      </c>
      <c r="F19" s="64">
        <v>121590</v>
      </c>
      <c r="G19" s="64">
        <v>136750</v>
      </c>
      <c r="H19" s="64">
        <v>153050</v>
      </c>
      <c r="I19" s="64">
        <v>156823</v>
      </c>
      <c r="J19" s="59"/>
      <c r="K19" s="60">
        <f t="shared" si="1"/>
        <v>0.3932144062827597</v>
      </c>
      <c r="L19" s="61" t="s">
        <v>50</v>
      </c>
      <c r="O19" s="47">
        <f>I19/I21</f>
        <v>0.12238850465991444</v>
      </c>
      <c r="P19" s="48">
        <f>I19/I23</f>
        <v>0.0052124449478856884</v>
      </c>
      <c r="Q19" s="45">
        <f t="shared" si="0"/>
        <v>0.024652074485462267</v>
      </c>
    </row>
    <row r="20" spans="1:17" ht="15.75" thickBot="1">
      <c r="A20" s="67" t="s">
        <v>51</v>
      </c>
      <c r="B20" s="64">
        <v>14639</v>
      </c>
      <c r="C20" s="64">
        <v>17305</v>
      </c>
      <c r="D20" s="64">
        <v>18881</v>
      </c>
      <c r="E20" s="64">
        <v>20044</v>
      </c>
      <c r="F20" s="64">
        <v>20792</v>
      </c>
      <c r="G20" s="64">
        <v>21709</v>
      </c>
      <c r="H20" s="64">
        <v>22647</v>
      </c>
      <c r="I20" s="64">
        <v>23997</v>
      </c>
      <c r="J20" s="68"/>
      <c r="K20" s="69">
        <f t="shared" si="1"/>
        <v>0.6392513149805314</v>
      </c>
      <c r="L20" s="70" t="s">
        <v>52</v>
      </c>
      <c r="O20" s="47">
        <f>I20/I21</f>
        <v>0.018727845700719708</v>
      </c>
      <c r="P20" s="48">
        <f>I20/I23</f>
        <v>0.0007976064825594004</v>
      </c>
      <c r="Q20" s="45">
        <f t="shared" si="0"/>
        <v>0.05961054444297258</v>
      </c>
    </row>
    <row r="21" spans="1:17" ht="17.25" thickBot="1">
      <c r="A21" s="71" t="s">
        <v>258</v>
      </c>
      <c r="B21" s="72">
        <f>SUM(B20,B19,B18,B17,B16,B15,B14,B13,B12,B11,B10,B9,B8,B7)</f>
        <v>844256</v>
      </c>
      <c r="C21" s="72">
        <f>SUM(C20,C19,C18,C17,C16,C15,C14,C13,C12,C11,C10,C9,C8,C7)</f>
        <v>930198</v>
      </c>
      <c r="D21" s="72">
        <f>SUM(D20,D19,D18,D17,D16,D15,D14,D13,D12,D11,D10,D9,D8,D7)</f>
        <v>1038377</v>
      </c>
      <c r="E21" s="72">
        <f>SUM(E20,E19,E18,E17,E16,E15,E14,E13,E12,E11,E10,E9,E8,E7)</f>
        <v>1064454</v>
      </c>
      <c r="F21" s="72">
        <f aca="true" t="shared" si="2" ref="F21:H21">SUM(F20,F19,F18,F17,F16,F15,F14,F13,F12,F11,F10,F9,F8,F7)</f>
        <v>1135693</v>
      </c>
      <c r="G21" s="72">
        <f t="shared" si="2"/>
        <v>1136015</v>
      </c>
      <c r="H21" s="72">
        <f t="shared" si="2"/>
        <v>1190757</v>
      </c>
      <c r="I21" s="72">
        <f>SUM(I20,I19,I18,I17,I16,I15,I14,I13,I12,I11,I10,I9,I8,I7)</f>
        <v>1281354</v>
      </c>
      <c r="J21" s="73"/>
      <c r="K21" s="69">
        <f t="shared" si="1"/>
        <v>0.5177315885229125</v>
      </c>
      <c r="L21" s="74" t="s">
        <v>257</v>
      </c>
      <c r="O21" s="31"/>
      <c r="P21" s="48">
        <f>I21/I23</f>
        <v>0.042589334369021875</v>
      </c>
      <c r="Q21" s="45">
        <f>(I21-H21)/H21</f>
        <v>0.0760835334161378</v>
      </c>
    </row>
    <row r="22" spans="1:17" ht="16.5" customHeight="1" thickBot="1">
      <c r="A22" s="75" t="s">
        <v>53</v>
      </c>
      <c r="B22" s="76">
        <f>B19+B16+B15+B13+B11+B7</f>
        <v>540618</v>
      </c>
      <c r="C22" s="76">
        <f aca="true" t="shared" si="3" ref="C22:H22">C19+C16+C15+C13+C11+C7</f>
        <v>581047</v>
      </c>
      <c r="D22" s="76">
        <f t="shared" si="3"/>
        <v>663484</v>
      </c>
      <c r="E22" s="76">
        <f t="shared" si="3"/>
        <v>686984</v>
      </c>
      <c r="F22" s="76">
        <f t="shared" si="3"/>
        <v>744598</v>
      </c>
      <c r="G22" s="76">
        <f t="shared" si="3"/>
        <v>740536</v>
      </c>
      <c r="H22" s="76">
        <f t="shared" si="3"/>
        <v>785281</v>
      </c>
      <c r="I22" s="72">
        <f>SUM(I7,I11,I13,I15,I16,I19)</f>
        <v>805509</v>
      </c>
      <c r="J22" s="72"/>
      <c r="K22" s="69">
        <f t="shared" si="1"/>
        <v>0.4899781361330921</v>
      </c>
      <c r="L22" s="74" t="s">
        <v>54</v>
      </c>
      <c r="O22" s="30"/>
      <c r="P22" s="30"/>
      <c r="Q22" s="45"/>
    </row>
    <row r="23" spans="1:17" ht="15" hidden="1">
      <c r="A23" s="50" t="s">
        <v>192</v>
      </c>
      <c r="B23" s="51"/>
      <c r="C23" s="51"/>
      <c r="D23" s="51"/>
      <c r="E23" s="52">
        <v>27931217</v>
      </c>
      <c r="F23" s="52">
        <v>28818241</v>
      </c>
      <c r="G23" s="52">
        <v>29682082</v>
      </c>
      <c r="H23" s="52">
        <v>30212751</v>
      </c>
      <c r="I23" s="52">
        <v>30086265</v>
      </c>
      <c r="J23" s="51"/>
      <c r="K23" s="51"/>
      <c r="L23" s="51"/>
      <c r="O23" s="30"/>
      <c r="P23" s="30"/>
      <c r="Q23" s="49">
        <f aca="true" t="shared" si="4" ref="Q23">(I23-H23)/H23</f>
        <v>-0.004186510523321759</v>
      </c>
    </row>
    <row r="24" spans="1:17" ht="15" hidden="1">
      <c r="A24" s="50" t="s">
        <v>222</v>
      </c>
      <c r="B24" s="51"/>
      <c r="C24" s="51"/>
      <c r="D24" s="51"/>
      <c r="E24" s="53">
        <f>E21/E23</f>
        <v>0.03810983245019363</v>
      </c>
      <c r="F24" s="53">
        <f aca="true" t="shared" si="5" ref="F24:I24">F21/F23</f>
        <v>0.039408824431720176</v>
      </c>
      <c r="G24" s="53">
        <f t="shared" si="5"/>
        <v>0.03827275323880582</v>
      </c>
      <c r="H24" s="53">
        <f t="shared" si="5"/>
        <v>0.03941239908937786</v>
      </c>
      <c r="I24" s="53">
        <f t="shared" si="5"/>
        <v>0.042589334369021875</v>
      </c>
      <c r="J24" s="51"/>
      <c r="K24" s="51"/>
      <c r="L24" s="51"/>
      <c r="O24" s="30"/>
      <c r="P24" s="30"/>
      <c r="Q24" s="49"/>
    </row>
    <row r="25" spans="1:17" ht="15">
      <c r="A25" s="6"/>
      <c r="O25" s="30"/>
      <c r="P25" s="30"/>
      <c r="Q25" s="49"/>
    </row>
    <row r="26" spans="1:12" ht="33.75" customHeight="1">
      <c r="A26" s="8" t="s">
        <v>55</v>
      </c>
      <c r="B26" s="192" t="s">
        <v>56</v>
      </c>
      <c r="C26" s="211" t="s">
        <v>226</v>
      </c>
      <c r="D26" s="211"/>
      <c r="E26" s="211"/>
      <c r="F26" s="211"/>
      <c r="G26" s="211"/>
      <c r="H26" s="211"/>
      <c r="I26" s="211"/>
      <c r="J26" s="211"/>
      <c r="K26" s="211"/>
      <c r="L26" s="211"/>
    </row>
    <row r="27" spans="2:12" ht="33.75" customHeight="1">
      <c r="B27" s="192" t="s">
        <v>57</v>
      </c>
      <c r="C27" s="211" t="s">
        <v>266</v>
      </c>
      <c r="D27" s="211"/>
      <c r="E27" s="211"/>
      <c r="F27" s="211"/>
      <c r="G27" s="211"/>
      <c r="H27" s="211"/>
      <c r="I27" s="211"/>
      <c r="J27" s="211"/>
      <c r="K27" s="211"/>
      <c r="L27" s="211"/>
    </row>
    <row r="28" spans="2:12" ht="33.75" customHeight="1">
      <c r="B28" s="192" t="s">
        <v>58</v>
      </c>
      <c r="C28" s="10" t="s">
        <v>268</v>
      </c>
      <c r="D28" s="193"/>
      <c r="E28" s="193"/>
      <c r="F28" s="193"/>
      <c r="G28" s="193"/>
      <c r="H28" s="193"/>
      <c r="I28" s="193"/>
      <c r="J28" s="193"/>
      <c r="K28" s="193"/>
      <c r="L28" s="193"/>
    </row>
    <row r="29" spans="2:12" ht="33.75" customHeight="1">
      <c r="B29" s="192" t="s">
        <v>269</v>
      </c>
      <c r="C29" s="211" t="s">
        <v>59</v>
      </c>
      <c r="D29" s="211"/>
      <c r="E29" s="211"/>
      <c r="F29" s="211"/>
      <c r="G29" s="211"/>
      <c r="H29" s="211"/>
      <c r="I29" s="211"/>
      <c r="J29" s="211"/>
      <c r="K29" s="211"/>
      <c r="L29" s="211"/>
    </row>
    <row r="30" spans="2:12" ht="15">
      <c r="B30" s="19"/>
      <c r="C30" s="191"/>
      <c r="D30" s="46"/>
      <c r="E30" s="46"/>
      <c r="F30" s="46"/>
      <c r="G30" s="46"/>
      <c r="H30" s="46"/>
      <c r="I30" s="46"/>
      <c r="J30" s="46"/>
      <c r="K30" s="46"/>
      <c r="L30" s="46"/>
    </row>
    <row r="31" spans="1:12" ht="33.75" customHeight="1">
      <c r="A31" s="11" t="s">
        <v>314</v>
      </c>
      <c r="B31" s="272">
        <v>1</v>
      </c>
      <c r="C31" s="211" t="s">
        <v>60</v>
      </c>
      <c r="D31" s="211"/>
      <c r="E31" s="211"/>
      <c r="F31" s="211"/>
      <c r="G31" s="211"/>
      <c r="H31" s="211"/>
      <c r="I31" s="211"/>
      <c r="J31" s="211"/>
      <c r="K31" s="211"/>
      <c r="L31" s="211"/>
    </row>
    <row r="32" spans="2:12" ht="63.75" customHeight="1">
      <c r="B32" s="272">
        <v>2</v>
      </c>
      <c r="C32" s="273" t="s">
        <v>313</v>
      </c>
      <c r="D32" s="273"/>
      <c r="E32" s="273"/>
      <c r="F32" s="273"/>
      <c r="G32" s="273"/>
      <c r="H32" s="273"/>
      <c r="I32" s="273"/>
      <c r="J32" s="273"/>
      <c r="K32" s="273"/>
      <c r="L32" s="273"/>
    </row>
    <row r="33" ht="15">
      <c r="C33" s="271"/>
    </row>
  </sheetData>
  <mergeCells count="20">
    <mergeCell ref="C32:L32"/>
    <mergeCell ref="C31:L31"/>
    <mergeCell ref="O5:O6"/>
    <mergeCell ref="C27:L27"/>
    <mergeCell ref="C29:L29"/>
    <mergeCell ref="G5:G6"/>
    <mergeCell ref="L5:L6"/>
    <mergeCell ref="I5:I6"/>
    <mergeCell ref="A1:L1"/>
    <mergeCell ref="A2:L2"/>
    <mergeCell ref="A3:L3"/>
    <mergeCell ref="C26:L26"/>
    <mergeCell ref="A5:A6"/>
    <mergeCell ref="B5:B6"/>
    <mergeCell ref="C5:C6"/>
    <mergeCell ref="D5:D6"/>
    <mergeCell ref="E5:E6"/>
    <mergeCell ref="F5:F6"/>
    <mergeCell ref="H5:H6"/>
    <mergeCell ref="J5:J6"/>
  </mergeCells>
  <printOptions/>
  <pageMargins left="0.7" right="0.7" top="0.75" bottom="0.75" header="0.3" footer="0.3"/>
  <pageSetup horizontalDpi="1200" verticalDpi="1200" orientation="landscape" scale="80" r:id="rId1"/>
</worksheet>
</file>

<file path=xl/worksheets/sheet3.xml><?xml version="1.0" encoding="utf-8"?>
<worksheet xmlns="http://schemas.openxmlformats.org/spreadsheetml/2006/main" xmlns:r="http://schemas.openxmlformats.org/officeDocument/2006/relationships">
  <dimension ref="A1:AB30"/>
  <sheetViews>
    <sheetView view="pageBreakPreview" zoomScale="115" zoomScaleSheetLayoutView="115" workbookViewId="0" topLeftCell="A1">
      <selection activeCell="A1" sqref="A1:K1"/>
    </sheetView>
  </sheetViews>
  <sheetFormatPr defaultColWidth="9.140625" defaultRowHeight="15"/>
  <cols>
    <col min="1" max="1" width="24.421875" style="0" customWidth="1"/>
    <col min="2" max="2" width="11.421875" style="30" bestFit="1" customWidth="1"/>
    <col min="3" max="9" width="9.140625" style="30" customWidth="1"/>
    <col min="10" max="10" width="13.140625" style="0" customWidth="1"/>
    <col min="11" max="11" width="19.00390625" style="0" customWidth="1"/>
    <col min="12" max="20" width="9.140625" style="0" hidden="1" customWidth="1"/>
    <col min="21" max="21" width="11.8515625" style="0" hidden="1" customWidth="1"/>
    <col min="22" max="29" width="9.140625" style="0" hidden="1" customWidth="1"/>
    <col min="30" max="30" width="9.140625" style="0" customWidth="1"/>
  </cols>
  <sheetData>
    <row r="1" spans="1:11" ht="16.5">
      <c r="A1" s="210" t="s">
        <v>61</v>
      </c>
      <c r="B1" s="210"/>
      <c r="C1" s="210"/>
      <c r="D1" s="210"/>
      <c r="E1" s="210"/>
      <c r="F1" s="210"/>
      <c r="G1" s="210"/>
      <c r="H1" s="210"/>
      <c r="I1" s="210"/>
      <c r="J1" s="210"/>
      <c r="K1" s="210"/>
    </row>
    <row r="2" spans="1:11" ht="15">
      <c r="A2" s="210" t="s">
        <v>62</v>
      </c>
      <c r="B2" s="210"/>
      <c r="C2" s="210"/>
      <c r="D2" s="210"/>
      <c r="E2" s="210"/>
      <c r="F2" s="210"/>
      <c r="G2" s="210"/>
      <c r="H2" s="210"/>
      <c r="I2" s="210"/>
      <c r="J2" s="210"/>
      <c r="K2" s="210"/>
    </row>
    <row r="3" spans="1:11" ht="15">
      <c r="A3" s="210" t="s">
        <v>63</v>
      </c>
      <c r="B3" s="210"/>
      <c r="C3" s="210"/>
      <c r="D3" s="210"/>
      <c r="E3" s="210"/>
      <c r="F3" s="210"/>
      <c r="G3" s="210"/>
      <c r="H3" s="210"/>
      <c r="I3" s="210"/>
      <c r="J3" s="210"/>
      <c r="K3" s="210"/>
    </row>
    <row r="4" ht="15.75" thickBot="1">
      <c r="A4" s="5"/>
    </row>
    <row r="5" spans="1:27" ht="15">
      <c r="A5" s="220"/>
      <c r="B5" s="214">
        <v>2000</v>
      </c>
      <c r="C5" s="214">
        <v>2003</v>
      </c>
      <c r="D5" s="214">
        <v>2004</v>
      </c>
      <c r="E5" s="214">
        <v>2005</v>
      </c>
      <c r="F5" s="214">
        <v>2006</v>
      </c>
      <c r="G5" s="214">
        <v>2007</v>
      </c>
      <c r="H5" s="214">
        <v>2008</v>
      </c>
      <c r="I5" s="214">
        <v>2009</v>
      </c>
      <c r="J5" s="55" t="s">
        <v>219</v>
      </c>
      <c r="K5" s="225"/>
      <c r="M5" s="269"/>
      <c r="R5" s="32"/>
      <c r="S5" s="32"/>
      <c r="T5" s="32"/>
      <c r="U5" s="32" t="s">
        <v>194</v>
      </c>
      <c r="V5" s="32"/>
      <c r="W5" s="32"/>
      <c r="X5" s="32"/>
      <c r="Y5" s="32"/>
      <c r="Z5" s="32"/>
      <c r="AA5" s="32"/>
    </row>
    <row r="6" spans="1:28" ht="15">
      <c r="A6" s="221"/>
      <c r="B6" s="223"/>
      <c r="C6" s="223"/>
      <c r="D6" s="223"/>
      <c r="E6" s="223"/>
      <c r="F6" s="223"/>
      <c r="G6" s="223"/>
      <c r="H6" s="223"/>
      <c r="I6" s="223"/>
      <c r="J6" s="77" t="s">
        <v>64</v>
      </c>
      <c r="K6" s="226"/>
      <c r="M6" s="268"/>
      <c r="R6" s="32">
        <v>2000</v>
      </c>
      <c r="S6" s="32">
        <v>2003</v>
      </c>
      <c r="T6" s="32">
        <v>2004</v>
      </c>
      <c r="U6" s="32">
        <v>2005</v>
      </c>
      <c r="V6" s="32">
        <v>2006</v>
      </c>
      <c r="W6" s="32">
        <v>2007</v>
      </c>
      <c r="X6" s="32">
        <v>2008</v>
      </c>
      <c r="Y6" s="32">
        <v>2009</v>
      </c>
      <c r="Z6">
        <v>2010</v>
      </c>
      <c r="AA6">
        <v>2011</v>
      </c>
      <c r="AB6">
        <v>2012</v>
      </c>
    </row>
    <row r="7" spans="1:13" ht="15">
      <c r="A7" s="221"/>
      <c r="B7" s="223"/>
      <c r="C7" s="223"/>
      <c r="D7" s="223"/>
      <c r="E7" s="223"/>
      <c r="F7" s="223"/>
      <c r="G7" s="223"/>
      <c r="H7" s="223"/>
      <c r="I7" s="223"/>
      <c r="J7" s="77" t="s">
        <v>65</v>
      </c>
      <c r="K7" s="226"/>
      <c r="M7" s="268"/>
    </row>
    <row r="8" spans="1:28" ht="15.75" thickBot="1">
      <c r="A8" s="222"/>
      <c r="B8" s="215"/>
      <c r="C8" s="215"/>
      <c r="D8" s="215"/>
      <c r="E8" s="215"/>
      <c r="F8" s="215"/>
      <c r="G8" s="215"/>
      <c r="H8" s="215"/>
      <c r="I8" s="215"/>
      <c r="J8" s="78" t="s">
        <v>66</v>
      </c>
      <c r="K8" s="227"/>
      <c r="M8" s="268"/>
      <c r="Q8" s="32" t="s">
        <v>25</v>
      </c>
      <c r="R8" s="33">
        <v>638.193</v>
      </c>
      <c r="S8" s="33">
        <v>647.164</v>
      </c>
      <c r="T8" s="33">
        <v>671.76</v>
      </c>
      <c r="U8" s="33">
        <v>724.807</v>
      </c>
      <c r="V8" s="33">
        <v>811.41</v>
      </c>
      <c r="W8" s="33">
        <v>925.733</v>
      </c>
      <c r="X8" s="33">
        <v>1052.359</v>
      </c>
      <c r="Y8" s="33">
        <v>1169.578</v>
      </c>
      <c r="Z8" s="33">
        <v>1261.835</v>
      </c>
      <c r="AA8" s="34">
        <v>1324.976</v>
      </c>
      <c r="AB8" s="34">
        <v>1362.991</v>
      </c>
    </row>
    <row r="9" spans="1:28" ht="15">
      <c r="A9" s="79" t="s">
        <v>25</v>
      </c>
      <c r="B9" s="80">
        <f>('Table IV.1'!B7/'Table IV.2'!R8)</f>
        <v>29.21216622557753</v>
      </c>
      <c r="C9" s="80">
        <f>('Table IV.1'!C7/'Table IV.2'!S8)</f>
        <v>25.446409256386325</v>
      </c>
      <c r="D9" s="80">
        <f>('Table IV.1'!D7/'Table IV.2'!T8)</f>
        <v>26.065856853638206</v>
      </c>
      <c r="E9" s="80">
        <f>('Table IV.1'!E7/'Table IV.2'!U8)</f>
        <v>26.50084781190027</v>
      </c>
      <c r="F9" s="80">
        <f>('Table IV.1'!F7/'Table IV.2'!V8)</f>
        <v>24.02854290679188</v>
      </c>
      <c r="G9" s="80">
        <f>('Table IV.1'!G7/'Table IV.2'!W8)</f>
        <v>24.194881245456305</v>
      </c>
      <c r="H9" s="80">
        <f>('Table IV.1'!H7/'Table IV.2'!X8)</f>
        <v>23.091929655184213</v>
      </c>
      <c r="I9" s="80">
        <f>('Table IV.1'!I7/'Table IV.2'!Y8)</f>
        <v>20.709178866223546</v>
      </c>
      <c r="J9" s="81">
        <f>(I9-B9)/B9</f>
        <v>-0.29107691958527043</v>
      </c>
      <c r="K9" s="61" t="s">
        <v>26</v>
      </c>
      <c r="M9" s="270"/>
      <c r="Q9" s="32" t="s">
        <v>27</v>
      </c>
      <c r="R9" s="35">
        <v>67648.419</v>
      </c>
      <c r="S9" s="35">
        <v>71498.433</v>
      </c>
      <c r="T9" s="35">
        <v>72844.998</v>
      </c>
      <c r="U9" s="35">
        <v>74203.215</v>
      </c>
      <c r="V9" s="35">
        <v>75568.453</v>
      </c>
      <c r="W9" s="35">
        <v>76941.572</v>
      </c>
      <c r="X9" s="35">
        <v>78323.298</v>
      </c>
      <c r="Y9" s="35">
        <v>79716.203</v>
      </c>
      <c r="Z9" s="35">
        <v>81121.077</v>
      </c>
      <c r="AA9" s="36">
        <v>82637.365</v>
      </c>
      <c r="AB9" s="36">
        <v>84203.831</v>
      </c>
    </row>
    <row r="10" spans="1:28" ht="15">
      <c r="A10" s="79" t="s">
        <v>27</v>
      </c>
      <c r="B10" s="80">
        <f>('Table IV.1'!B8/'Table IV.2'!R9)</f>
        <v>1.8921358679498483</v>
      </c>
      <c r="C10" s="80">
        <f>('Table IV.1'!C8/'Table IV.2'!S9)</f>
        <v>1.9315108626226813</v>
      </c>
      <c r="D10" s="80">
        <f>('Table IV.1'!D8/'Table IV.2'!T9)</f>
        <v>1.9260073286020267</v>
      </c>
      <c r="E10" s="80">
        <f>('Table IV.1'!E8/'Table IV.2'!U9)</f>
        <v>1.921749616913499</v>
      </c>
      <c r="F10" s="80">
        <f>('Table IV.1'!F8/'Table IV.2'!V9)</f>
        <v>2.0114213532993723</v>
      </c>
      <c r="G10" s="80">
        <f>('Table IV.1'!G8/'Table IV.2'!W9)</f>
        <v>2.0015187628347393</v>
      </c>
      <c r="H10" s="80">
        <f>('Table IV.1'!H8/'Table IV.2'!X9)</f>
        <v>2.0172797115872214</v>
      </c>
      <c r="I10" s="80">
        <f>('Table IV.1'!I8/'Table IV.2'!Y9)</f>
        <v>2.7221567489861505</v>
      </c>
      <c r="J10" s="81">
        <f aca="true" t="shared" si="0" ref="J10:J23">(I10-B10)/B10</f>
        <v>0.4386687526491634</v>
      </c>
      <c r="K10" s="61" t="s">
        <v>28</v>
      </c>
      <c r="M10" s="270"/>
      <c r="Q10" s="32" t="s">
        <v>29</v>
      </c>
      <c r="R10" s="33">
        <v>23857.458</v>
      </c>
      <c r="S10" s="33">
        <v>25914.982</v>
      </c>
      <c r="T10" s="33">
        <v>26618.523</v>
      </c>
      <c r="U10" s="33">
        <v>27359.461</v>
      </c>
      <c r="V10" s="33">
        <v>28140.999</v>
      </c>
      <c r="W10" s="33">
        <v>28960.581</v>
      </c>
      <c r="X10" s="33">
        <v>29821.136</v>
      </c>
      <c r="Y10" s="33">
        <v>30724.614</v>
      </c>
      <c r="Z10" s="33">
        <v>31671.591</v>
      </c>
      <c r="AA10" s="34">
        <v>32699.514</v>
      </c>
      <c r="AB10" s="34">
        <v>33787.853</v>
      </c>
    </row>
    <row r="11" spans="1:28" ht="15">
      <c r="A11" s="79" t="s">
        <v>29</v>
      </c>
      <c r="B11" s="80">
        <f>('Table IV.1'!B9/'Table IV.2'!R10)</f>
        <v>3.0365766545622757</v>
      </c>
      <c r="C11" s="80">
        <f>('Table IV.1'!C9/'Table IV.2'!S10)</f>
        <v>3.516035627576357</v>
      </c>
      <c r="D11" s="80">
        <f>('Table IV.1'!D9/'Table IV.2'!T10)</f>
        <v>4.285887688058424</v>
      </c>
      <c r="E11" s="80">
        <f>('Table IV.1'!E9/'Table IV.2'!U10)</f>
        <v>4.125995025998502</v>
      </c>
      <c r="F11" s="80">
        <f>('Table IV.1'!F9/'Table IV.2'!V10)</f>
        <v>4.062862160650374</v>
      </c>
      <c r="G11" s="80">
        <f>('Table IV.1'!G9/'Table IV.2'!W10)</f>
        <v>3.793052356235533</v>
      </c>
      <c r="H11" s="80">
        <f>('Table IV.1'!H9/'Table IV.2'!X10)</f>
        <v>3.7909353956200733</v>
      </c>
      <c r="I11" s="80">
        <f>('Table IV.1'!I9/'Table IV.2'!Y10)</f>
        <v>3.548881037203592</v>
      </c>
      <c r="J11" s="81">
        <f t="shared" si="0"/>
        <v>0.16871116422225318</v>
      </c>
      <c r="K11" s="61" t="s">
        <v>30</v>
      </c>
      <c r="M11" s="44"/>
      <c r="Q11" s="32" t="s">
        <v>31</v>
      </c>
      <c r="R11" s="33">
        <v>4827.096</v>
      </c>
      <c r="S11" s="33">
        <v>5096.79</v>
      </c>
      <c r="T11" s="33">
        <v>5210.369</v>
      </c>
      <c r="U11" s="33">
        <v>5342.002</v>
      </c>
      <c r="V11" s="33">
        <v>5495.117</v>
      </c>
      <c r="W11" s="33">
        <v>5667.443</v>
      </c>
      <c r="X11" s="33">
        <v>5848.952</v>
      </c>
      <c r="Y11" s="33">
        <v>6025.592</v>
      </c>
      <c r="Z11" s="33">
        <v>6187.227</v>
      </c>
      <c r="AA11" s="34">
        <v>6337.543</v>
      </c>
      <c r="AB11" s="34">
        <v>6475.29</v>
      </c>
    </row>
    <row r="12" spans="1:28" ht="15">
      <c r="A12" s="79" t="s">
        <v>31</v>
      </c>
      <c r="B12" s="80">
        <f>('Table IV.1'!B10/'Table IV.2'!R11)</f>
        <v>3.212697655070461</v>
      </c>
      <c r="C12" s="80">
        <f>('Table IV.1'!C10/'Table IV.2'!S11)</f>
        <v>3.4276475978017538</v>
      </c>
      <c r="D12" s="80">
        <f>('Table IV.1'!D10/'Table IV.2'!T11)</f>
        <v>3.6928286653018243</v>
      </c>
      <c r="E12" s="80">
        <f>('Table IV.1'!E10/'Table IV.2'!U11)</f>
        <v>3.936164756209376</v>
      </c>
      <c r="F12" s="80">
        <f>('Table IV.1'!F10/'Table IV.2'!V11)</f>
        <v>3.772986089286179</v>
      </c>
      <c r="G12" s="80">
        <f>('Table IV.1'!G10/'Table IV.2'!W11)</f>
        <v>3.79289213848291</v>
      </c>
      <c r="H12" s="80">
        <f>('Table IV.1'!H10/'Table IV.2'!X11)</f>
        <v>3.6632203512697656</v>
      </c>
      <c r="I12" s="80">
        <f>('Table IV.1'!I10/'Table IV.2'!Y11)</f>
        <v>3.742038956504191</v>
      </c>
      <c r="J12" s="81">
        <f t="shared" si="0"/>
        <v>0.16476536489460616</v>
      </c>
      <c r="K12" s="61" t="s">
        <v>32</v>
      </c>
      <c r="M12" s="44"/>
      <c r="Q12" s="32" t="s">
        <v>33</v>
      </c>
      <c r="R12" s="33">
        <v>1940.786</v>
      </c>
      <c r="S12" s="33">
        <v>2126.786</v>
      </c>
      <c r="T12" s="33">
        <v>2189.485</v>
      </c>
      <c r="U12" s="33">
        <v>2264.014</v>
      </c>
      <c r="V12" s="33">
        <v>2351.441</v>
      </c>
      <c r="W12" s="33">
        <v>2447.818</v>
      </c>
      <c r="X12" s="33">
        <v>2548.351</v>
      </c>
      <c r="Y12" s="33">
        <v>2646.286</v>
      </c>
      <c r="Z12" s="33">
        <v>2736.732</v>
      </c>
      <c r="AA12" s="34">
        <v>2821.266</v>
      </c>
      <c r="AB12" s="34">
        <v>2899.421</v>
      </c>
    </row>
    <row r="13" spans="1:28" ht="15">
      <c r="A13" s="79" t="s">
        <v>33</v>
      </c>
      <c r="B13" s="80">
        <f>('Table IV.1'!B11/'Table IV.2'!R12)</f>
        <v>28.432294956785547</v>
      </c>
      <c r="C13" s="80">
        <f>('Table IV.1'!C11/'Table IV.2'!S12)</f>
        <v>28.99069299873142</v>
      </c>
      <c r="D13" s="80">
        <f>('Table IV.1'!D11/'Table IV.2'!T12)</f>
        <v>29.01778272059411</v>
      </c>
      <c r="E13" s="80">
        <f>('Table IV.1'!E11/'Table IV.2'!U12)</f>
        <v>31.60183638440398</v>
      </c>
      <c r="F13" s="80">
        <f>('Table IV.1'!F11/'Table IV.2'!V12)</f>
        <v>31.371826892531008</v>
      </c>
      <c r="G13" s="80">
        <f>('Table IV.1'!G11/'Table IV.2'!W12)</f>
        <v>30.73594523775869</v>
      </c>
      <c r="H13" s="80">
        <f>('Table IV.1'!H11/'Table IV.2'!X12)</f>
        <v>31.297493948047187</v>
      </c>
      <c r="I13" s="80">
        <f>('Table IV.1'!I11/'Table IV.2'!Y12)</f>
        <v>30.308515406120122</v>
      </c>
      <c r="J13" s="81">
        <f t="shared" si="0"/>
        <v>0.06598906110766845</v>
      </c>
      <c r="K13" s="61" t="s">
        <v>34</v>
      </c>
      <c r="M13" s="44"/>
      <c r="Q13" s="32" t="s">
        <v>35</v>
      </c>
      <c r="R13" s="33">
        <v>3742.329</v>
      </c>
      <c r="S13" s="33">
        <v>3935.421</v>
      </c>
      <c r="T13" s="33">
        <v>3998.042</v>
      </c>
      <c r="U13" s="33">
        <v>4052.42</v>
      </c>
      <c r="V13" s="33">
        <v>4097.457</v>
      </c>
      <c r="W13" s="33">
        <v>4134.872</v>
      </c>
      <c r="X13" s="33">
        <v>4166.915</v>
      </c>
      <c r="Y13" s="33">
        <v>4196.99</v>
      </c>
      <c r="Z13" s="33">
        <v>4227.597</v>
      </c>
      <c r="AA13" s="34">
        <v>4264.479</v>
      </c>
      <c r="AB13" s="34">
        <v>4304.084</v>
      </c>
    </row>
    <row r="14" spans="1:28" ht="15">
      <c r="A14" s="79" t="s">
        <v>35</v>
      </c>
      <c r="B14" s="80">
        <f>('Table IV.1'!B12/'Table IV.2'!R13)</f>
        <v>4.102792672691257</v>
      </c>
      <c r="C14" s="80">
        <f>('Table IV.1'!C12/'Table IV.2'!S13)</f>
        <v>4.630000195658863</v>
      </c>
      <c r="D14" s="80">
        <f>('Table IV.1'!D12/'Table IV.2'!T13)</f>
        <v>4.210060824773727</v>
      </c>
      <c r="E14" s="80">
        <f>('Table IV.1'!E12/'Table IV.2'!U13)</f>
        <v>4.04474363466768</v>
      </c>
      <c r="F14" s="80">
        <f>('Table IV.1'!F12/'Table IV.2'!V13)</f>
        <v>3.666664470182359</v>
      </c>
      <c r="G14" s="80">
        <f>('Table IV.1'!G12/'Table IV.2'!W13)</f>
        <v>3.7353030517026884</v>
      </c>
      <c r="H14" s="80">
        <f>('Table IV.1'!H12/'Table IV.2'!X13)</f>
        <v>4.0869564173975235</v>
      </c>
      <c r="I14" s="80">
        <f>('Table IV.1'!I12/'Table IV.2'!Y13)</f>
        <v>4.995961391378107</v>
      </c>
      <c r="J14" s="81">
        <f t="shared" si="0"/>
        <v>0.2176977463745369</v>
      </c>
      <c r="K14" s="61" t="s">
        <v>36</v>
      </c>
      <c r="M14" s="44"/>
      <c r="Q14" s="32" t="s">
        <v>37</v>
      </c>
      <c r="R14" s="33">
        <v>2264.163</v>
      </c>
      <c r="S14" s="33">
        <v>2335.967</v>
      </c>
      <c r="T14" s="33">
        <v>2378.336</v>
      </c>
      <c r="U14" s="33">
        <v>2429.51</v>
      </c>
      <c r="V14" s="33">
        <v>2490.62</v>
      </c>
      <c r="W14" s="33">
        <v>2561.187</v>
      </c>
      <c r="X14" s="33">
        <v>2636.963</v>
      </c>
      <c r="Y14" s="33">
        <v>2712.141</v>
      </c>
      <c r="Z14" s="33">
        <v>2782.435</v>
      </c>
      <c r="AA14" s="34">
        <v>2849.387</v>
      </c>
      <c r="AB14" s="34">
        <v>2911.949</v>
      </c>
    </row>
    <row r="15" spans="1:28" ht="15">
      <c r="A15" s="79" t="s">
        <v>37</v>
      </c>
      <c r="B15" s="80">
        <f>('Table IV.1'!B13/'Table IV.2'!R14)</f>
        <v>9.967038592186164</v>
      </c>
      <c r="C15" s="80">
        <f>('Table IV.1'!C13/'Table IV.2'!S14)</f>
        <v>14.181707190212874</v>
      </c>
      <c r="D15" s="80">
        <f>('Table IV.1'!D13/'Table IV.2'!T14)</f>
        <v>12.097113275836552</v>
      </c>
      <c r="E15" s="80">
        <f>('Table IV.1'!E13/'Table IV.2'!U14)</f>
        <v>12.523101366119093</v>
      </c>
      <c r="F15" s="80">
        <f>('Table IV.1'!F13/'Table IV.2'!V14)</f>
        <v>16.1674603110872</v>
      </c>
      <c r="G15" s="80">
        <f>('Table IV.1'!G13/'Table IV.2'!W14)</f>
        <v>17.696482138945733</v>
      </c>
      <c r="H15" s="80">
        <f>('Table IV.1'!H13/'Table IV.2'!X14)</f>
        <v>15.96002674288566</v>
      </c>
      <c r="I15" s="80">
        <f>('Table IV.1'!I13/'Table IV.2'!Y14)</f>
        <v>15.17030272393655</v>
      </c>
      <c r="J15" s="81">
        <f t="shared" si="0"/>
        <v>0.522047154089438</v>
      </c>
      <c r="K15" s="61" t="s">
        <v>38</v>
      </c>
      <c r="M15" s="44"/>
      <c r="Q15" s="32" t="s">
        <v>39</v>
      </c>
      <c r="R15" s="33">
        <v>3198.56</v>
      </c>
      <c r="S15" s="33">
        <v>3419.418</v>
      </c>
      <c r="T15" s="33">
        <v>3483.483</v>
      </c>
      <c r="U15" s="33">
        <v>3555.582</v>
      </c>
      <c r="V15" s="33">
        <v>3637.689</v>
      </c>
      <c r="W15" s="33">
        <v>3728.259</v>
      </c>
      <c r="X15" s="33">
        <v>3826.546</v>
      </c>
      <c r="Y15" s="33">
        <v>3930.672</v>
      </c>
      <c r="Z15" s="33">
        <v>4039.192</v>
      </c>
      <c r="AA15" s="34">
        <v>4156.818</v>
      </c>
      <c r="AB15" s="34">
        <v>4281.706</v>
      </c>
    </row>
    <row r="16" spans="1:28" ht="15">
      <c r="A16" s="79" t="s">
        <v>39</v>
      </c>
      <c r="B16" s="80">
        <f>('Table IV.1'!B14/'Table IV.2'!R15)</f>
        <v>0.34703116402381073</v>
      </c>
      <c r="C16" s="80">
        <f>('Table IV.1'!C14/'Table IV.2'!S15)</f>
        <v>1.0466693454851088</v>
      </c>
      <c r="D16" s="80">
        <f>('Table IV.1'!D14/'Table IV.2'!T15)</f>
        <v>0.8557527049794702</v>
      </c>
      <c r="E16" s="80">
        <f>('Table IV.1'!E14/'Table IV.2'!U15)</f>
        <v>0.8412124934820797</v>
      </c>
      <c r="F16" s="80">
        <f>('Table IV.1'!F14/'Table IV.2'!V15)</f>
        <v>0.6770782219150675</v>
      </c>
      <c r="G16" s="80">
        <f>('Table IV.1'!G14/'Table IV.2'!W15)</f>
        <v>0.6440003229389375</v>
      </c>
      <c r="H16" s="80">
        <f>('Table IV.1'!H14/'Table IV.2'!X15)</f>
        <v>0.5906109582897997</v>
      </c>
      <c r="I16" s="80">
        <f>('Table IV.1'!I14/'Table IV.2'!Y15)</f>
        <v>0.6724041079998535</v>
      </c>
      <c r="J16" s="81">
        <f t="shared" si="0"/>
        <v>0.9375899853009111</v>
      </c>
      <c r="K16" s="61" t="s">
        <v>40</v>
      </c>
      <c r="M16" s="44"/>
      <c r="Q16" s="32" t="s">
        <v>41</v>
      </c>
      <c r="R16" s="33">
        <v>590.957</v>
      </c>
      <c r="S16" s="33">
        <v>653.5</v>
      </c>
      <c r="T16" s="33">
        <v>715.146</v>
      </c>
      <c r="U16" s="33">
        <v>820.986</v>
      </c>
      <c r="V16" s="33">
        <v>978.336</v>
      </c>
      <c r="W16" s="33">
        <v>1178.192</v>
      </c>
      <c r="X16" s="33">
        <v>1396.06</v>
      </c>
      <c r="Y16" s="33">
        <v>1597.765</v>
      </c>
      <c r="Z16" s="33">
        <v>1758.793</v>
      </c>
      <c r="AA16" s="34">
        <v>1871.252</v>
      </c>
      <c r="AB16" s="34">
        <v>1941.703</v>
      </c>
    </row>
    <row r="17" spans="1:28" ht="15">
      <c r="A17" s="79" t="s">
        <v>41</v>
      </c>
      <c r="B17" s="80">
        <f>('Table IV.1'!B15/'Table IV.2'!R16)</f>
        <v>58.76908133755925</v>
      </c>
      <c r="C17" s="80">
        <f>('Table IV.1'!C15/'Table IV.2'!S16)</f>
        <v>55.32823259372609</v>
      </c>
      <c r="D17" s="80">
        <f>('Table IV.1'!D15/'Table IV.2'!T16)</f>
        <v>62.07543634446673</v>
      </c>
      <c r="E17" s="80">
        <f>('Table IV.1'!E15/'Table IV.2'!U16)</f>
        <v>63.19352583357085</v>
      </c>
      <c r="F17" s="80">
        <f>('Table IV.1'!F15/'Table IV.2'!V16)</f>
        <v>57.99234618781278</v>
      </c>
      <c r="G17" s="80">
        <f>('Table IV.1'!G15/'Table IV.2'!W16)</f>
        <v>57.11547863166614</v>
      </c>
      <c r="H17" s="80">
        <f>('Table IV.1'!H15/'Table IV.2'!X16)</f>
        <v>48.598914086787104</v>
      </c>
      <c r="I17" s="80">
        <f>('Table IV.1'!I15/'Table IV.2'!Y16)</f>
        <v>44.026499516512125</v>
      </c>
      <c r="J17" s="81">
        <f t="shared" si="0"/>
        <v>-0.2508560876827108</v>
      </c>
      <c r="K17" s="61" t="s">
        <v>42</v>
      </c>
      <c r="M17" s="44"/>
      <c r="Q17" s="32" t="s">
        <v>43</v>
      </c>
      <c r="R17" s="33">
        <v>20045.276</v>
      </c>
      <c r="S17" s="33">
        <v>22334.371</v>
      </c>
      <c r="T17" s="33">
        <v>23213.767</v>
      </c>
      <c r="U17" s="33">
        <v>24041.116</v>
      </c>
      <c r="V17" s="33">
        <v>24799.436</v>
      </c>
      <c r="W17" s="33">
        <v>25504.176</v>
      </c>
      <c r="X17" s="33">
        <v>26166.639</v>
      </c>
      <c r="Y17" s="33">
        <v>26809.105</v>
      </c>
      <c r="Z17" s="33">
        <v>27448.086</v>
      </c>
      <c r="AA17" s="34">
        <v>28114.694</v>
      </c>
      <c r="AB17" s="34">
        <v>28783.773</v>
      </c>
    </row>
    <row r="18" spans="1:28" ht="15">
      <c r="A18" s="79" t="s">
        <v>43</v>
      </c>
      <c r="B18" s="80">
        <f>('Table IV.1'!B16/'Table IV.2'!R17)</f>
        <v>14.813215841976932</v>
      </c>
      <c r="C18" s="80">
        <f>('Table IV.1'!C16/'Table IV.2'!S17)</f>
        <v>14.653289318064969</v>
      </c>
      <c r="D18" s="80">
        <f>('Table IV.1'!D16/'Table IV.2'!T17)</f>
        <v>17.05169178272531</v>
      </c>
      <c r="E18" s="80">
        <f>('Table IV.1'!E16/'Table IV.2'!U17)</f>
        <v>16.540080751658948</v>
      </c>
      <c r="F18" s="80">
        <f>('Table IV.1'!F16/'Table IV.2'!V17)</f>
        <v>17.44955006234819</v>
      </c>
      <c r="G18" s="80">
        <f>('Table IV.1'!G16/'Table IV.2'!W17)</f>
        <v>15.430218172898432</v>
      </c>
      <c r="H18" s="80">
        <f>('Table IV.1'!H16/'Table IV.2'!X17)</f>
        <v>15.983711167490789</v>
      </c>
      <c r="I18" s="80">
        <f>('Table IV.1'!I16/'Table IV.2'!Y17)</f>
        <v>16.142724645227805</v>
      </c>
      <c r="J18" s="81">
        <f t="shared" si="0"/>
        <v>0.08975153116201674</v>
      </c>
      <c r="K18" s="61" t="s">
        <v>44</v>
      </c>
      <c r="M18" s="44"/>
      <c r="Q18" s="32" t="s">
        <v>188</v>
      </c>
      <c r="R18" s="35">
        <v>34187.729</v>
      </c>
      <c r="S18" s="35">
        <v>36643.433</v>
      </c>
      <c r="T18" s="35">
        <v>37503.647</v>
      </c>
      <c r="U18" s="35">
        <v>38410.32</v>
      </c>
      <c r="V18" s="35">
        <v>39368.726</v>
      </c>
      <c r="W18" s="35">
        <v>40373.635</v>
      </c>
      <c r="X18" s="35">
        <v>41415.151</v>
      </c>
      <c r="Y18" s="35">
        <v>42478.309</v>
      </c>
      <c r="Z18" s="35">
        <v>43551.941</v>
      </c>
      <c r="AA18" s="36">
        <v>44677.869</v>
      </c>
      <c r="AB18" s="36">
        <v>45833.446</v>
      </c>
    </row>
    <row r="19" spans="1:28" ht="15">
      <c r="A19" s="79" t="s">
        <v>45</v>
      </c>
      <c r="B19" s="80">
        <f>('Table IV.1'!B17/'Table IV.2'!R18)</f>
        <v>0.16187094498145813</v>
      </c>
      <c r="C19" s="80">
        <f>('Table IV.1'!C17/'Table IV.2'!S18)</f>
        <v>0.24757505662747267</v>
      </c>
      <c r="D19" s="80">
        <f>('Table IV.1'!D17/'Table IV.2'!T18)</f>
        <v>0.3056502744919714</v>
      </c>
      <c r="E19" s="80">
        <f>('Table IV.1'!E17/'Table IV.2'!U18)</f>
        <v>0.28372583201597906</v>
      </c>
      <c r="F19" s="80">
        <f>('Table IV.1'!F17/'Table IV.2'!V18)</f>
        <v>0.3088746128081462</v>
      </c>
      <c r="G19" s="80">
        <f>('Table IV.1'!G17/'Table IV.2'!W18)</f>
        <v>0.3257076059661212</v>
      </c>
      <c r="H19" s="80">
        <f>('Table IV.1'!H17/'Table IV.2'!X18)</f>
        <v>0.29032853218378946</v>
      </c>
      <c r="I19" s="80">
        <f>('Table IV.1'!I17/'Table IV.2'!Y18)</f>
        <v>0.33753697681327194</v>
      </c>
      <c r="J19" s="81">
        <f t="shared" si="0"/>
        <v>1.0852227486034376</v>
      </c>
      <c r="K19" s="61" t="s">
        <v>46</v>
      </c>
      <c r="M19" s="44"/>
      <c r="Q19" s="32" t="s">
        <v>189</v>
      </c>
      <c r="R19" s="33">
        <v>15988.534</v>
      </c>
      <c r="S19" s="33">
        <v>17490.104</v>
      </c>
      <c r="T19" s="33">
        <v>18004.797</v>
      </c>
      <c r="U19" s="33">
        <v>18484.122</v>
      </c>
      <c r="V19" s="33">
        <v>18920.727</v>
      </c>
      <c r="W19" s="33">
        <v>19321.3</v>
      </c>
      <c r="X19" s="33">
        <v>19694.259</v>
      </c>
      <c r="Y19" s="33">
        <v>20053.743</v>
      </c>
      <c r="Z19" s="33">
        <v>20410.606</v>
      </c>
      <c r="AA19" s="34">
        <v>20789.27</v>
      </c>
      <c r="AB19" s="34">
        <v>21174.562</v>
      </c>
    </row>
    <row r="20" spans="1:28" ht="15" customHeight="1">
      <c r="A20" s="79" t="s">
        <v>47</v>
      </c>
      <c r="B20" s="80">
        <f>('Table IV.1'!B18/'Table IV.2'!R19)</f>
        <v>3.1927880317232336</v>
      </c>
      <c r="C20" s="80">
        <f>('Table IV.1'!C18/'Table IV.2'!S19)</f>
        <v>3.1038123043750914</v>
      </c>
      <c r="D20" s="80">
        <f>('Table IV.1'!D18/'Table IV.2'!T19)</f>
        <v>2.838743474863949</v>
      </c>
      <c r="E20" s="80">
        <f>('Table IV.1'!E18/'Table IV.2'!U19)</f>
        <v>2.7393240533686156</v>
      </c>
      <c r="F20" s="80">
        <f>('Table IV.1'!F18/'Table IV.2'!V19)</f>
        <v>2.832343598636564</v>
      </c>
      <c r="G20" s="80">
        <f>('Table IV.1'!G18/'Table IV.2'!W19)</f>
        <v>2.972315527423103</v>
      </c>
      <c r="H20" s="80">
        <f>('Table IV.1'!H18/'Table IV.2'!X19)</f>
        <v>2.9977771694786792</v>
      </c>
      <c r="I20" s="80">
        <f>('Table IV.1'!I18/'Table IV.2'!Y19)</f>
        <v>3.2568982259321864</v>
      </c>
      <c r="J20" s="81">
        <f t="shared" si="0"/>
        <v>0.020079690092784146</v>
      </c>
      <c r="K20" s="61" t="s">
        <v>48</v>
      </c>
      <c r="M20" s="44"/>
      <c r="Q20" s="32" t="s">
        <v>190</v>
      </c>
      <c r="R20" s="33">
        <v>3033.491</v>
      </c>
      <c r="S20" s="33">
        <v>3400.959</v>
      </c>
      <c r="T20" s="33">
        <v>3658.042</v>
      </c>
      <c r="U20" s="33">
        <v>4069.349</v>
      </c>
      <c r="V20" s="33">
        <v>4662.728</v>
      </c>
      <c r="W20" s="33">
        <v>5405.541</v>
      </c>
      <c r="X20" s="33">
        <v>6206.623</v>
      </c>
      <c r="Y20" s="33">
        <v>6938.815</v>
      </c>
      <c r="Z20" s="33">
        <v>7511.69</v>
      </c>
      <c r="AA20" s="34">
        <v>7899.22</v>
      </c>
      <c r="AB20" s="34">
        <v>8126.074</v>
      </c>
    </row>
    <row r="21" spans="1:28" ht="15" customHeight="1">
      <c r="A21" s="79" t="s">
        <v>49</v>
      </c>
      <c r="B21" s="80">
        <f>('Table IV.1'!B19/'Table IV.2'!R20)</f>
        <v>37.10642292988507</v>
      </c>
      <c r="C21" s="80">
        <f>('Table IV.1'!C19/'Table IV.2'!S20)</f>
        <v>31.275002139102533</v>
      </c>
      <c r="D21" s="80">
        <f>('Table IV.1'!D19/'Table IV.2'!T20)</f>
        <v>31.011672364614732</v>
      </c>
      <c r="E21" s="80">
        <f>('Table IV.1'!E19/'Table IV.2'!U20)</f>
        <v>28.574840840635687</v>
      </c>
      <c r="F21" s="80">
        <f>('Table IV.1'!F19/'Table IV.2'!V20)</f>
        <v>26.07700899559228</v>
      </c>
      <c r="G21" s="80">
        <f>('Table IV.1'!G19/'Table IV.2'!W20)</f>
        <v>25.29811539677527</v>
      </c>
      <c r="H21" s="80">
        <f>('Table IV.1'!H19/'Table IV.2'!X20)</f>
        <v>24.65914233875652</v>
      </c>
      <c r="I21" s="80">
        <f>('Table IV.1'!I19/'Table IV.2'!Y20)</f>
        <v>22.600833139376107</v>
      </c>
      <c r="J21" s="81">
        <f t="shared" si="0"/>
        <v>-0.3909185700254156</v>
      </c>
      <c r="K21" s="61" t="s">
        <v>50</v>
      </c>
      <c r="M21" s="44"/>
      <c r="Q21" s="32" t="s">
        <v>51</v>
      </c>
      <c r="R21" s="33">
        <v>17723.186</v>
      </c>
      <c r="S21" s="33">
        <v>19419.71</v>
      </c>
      <c r="T21" s="33">
        <v>20026.117</v>
      </c>
      <c r="U21" s="33">
        <v>20648.643</v>
      </c>
      <c r="V21" s="33">
        <v>21288.07</v>
      </c>
      <c r="W21" s="33">
        <v>21946.99</v>
      </c>
      <c r="X21" s="33">
        <v>22626.595</v>
      </c>
      <c r="Y21" s="33">
        <v>23328.214</v>
      </c>
      <c r="Z21" s="33">
        <v>24052.514</v>
      </c>
      <c r="AA21" s="34">
        <v>24825.546</v>
      </c>
      <c r="AB21" s="34">
        <v>25632.242</v>
      </c>
    </row>
    <row r="22" spans="1:28" ht="15.75" thickBot="1">
      <c r="A22" s="82" t="s">
        <v>51</v>
      </c>
      <c r="B22" s="83">
        <f>('Table IV.1'!B20/'Table IV.2'!R21)</f>
        <v>0.8259801595491916</v>
      </c>
      <c r="C22" s="83">
        <f>('Table IV.1'!C20/'Table IV.2'!S21)</f>
        <v>0.8911049650072015</v>
      </c>
      <c r="D22" s="83">
        <f>('Table IV.1'!D20/'Table IV.2'!T21)</f>
        <v>0.9428188200438459</v>
      </c>
      <c r="E22" s="83">
        <f>('Table IV.1'!E20/'Table IV.2'!U21)</f>
        <v>0.9707175430366054</v>
      </c>
      <c r="F22" s="83">
        <f>('Table IV.1'!F20/'Table IV.2'!V21)</f>
        <v>0.9766972769255269</v>
      </c>
      <c r="G22" s="83">
        <f>('Table IV.1'!G20/'Table IV.2'!W21)</f>
        <v>0.9891561439632496</v>
      </c>
      <c r="H22" s="83">
        <f>('Table IV.1'!H20/'Table IV.2'!X21)</f>
        <v>1.000901814877581</v>
      </c>
      <c r="I22" s="80">
        <f>('Table IV.1'!I20/'Table IV.2'!Y21)</f>
        <v>1.0286685470220738</v>
      </c>
      <c r="J22" s="84">
        <f t="shared" si="0"/>
        <v>0.24539135126866327</v>
      </c>
      <c r="K22" s="70" t="s">
        <v>52</v>
      </c>
      <c r="M22" s="44"/>
      <c r="Q22" s="32" t="s">
        <v>191</v>
      </c>
      <c r="R22" s="37">
        <f>SUM(R8:R21)</f>
        <v>199686.17700000003</v>
      </c>
      <c r="S22" s="37">
        <f aca="true" t="shared" si="1" ref="S22:AB22">SUM(S8:S21)</f>
        <v>214917.03799999997</v>
      </c>
      <c r="T22" s="37">
        <f t="shared" si="1"/>
        <v>220516.512</v>
      </c>
      <c r="U22" s="37">
        <f t="shared" si="1"/>
        <v>226405.547</v>
      </c>
      <c r="V22" s="37">
        <f t="shared" si="1"/>
        <v>232611.20899999997</v>
      </c>
      <c r="W22" s="37">
        <f t="shared" si="1"/>
        <v>239097.299</v>
      </c>
      <c r="X22" s="37">
        <f t="shared" si="1"/>
        <v>245729.84699999998</v>
      </c>
      <c r="Y22" s="37">
        <f t="shared" si="1"/>
        <v>252328.02700000003</v>
      </c>
      <c r="Z22" s="37">
        <f t="shared" si="1"/>
        <v>258761.31600000002</v>
      </c>
      <c r="AA22" s="37">
        <f t="shared" si="1"/>
        <v>265269.19899999996</v>
      </c>
      <c r="AB22" s="37">
        <f t="shared" si="1"/>
        <v>271718.92500000005</v>
      </c>
    </row>
    <row r="23" spans="1:28" ht="15.75" thickBot="1">
      <c r="A23" s="85" t="s">
        <v>260</v>
      </c>
      <c r="B23" s="86">
        <f>'Table IV.1'!B21/'Table IV.2'!R22</f>
        <v>4.227914083406985</v>
      </c>
      <c r="C23" s="86">
        <f>'Table IV.1'!C21/'Table IV.2'!S22</f>
        <v>4.328172436472906</v>
      </c>
      <c r="D23" s="86">
        <f>'Table IV.1'!D21/'Table IV.2'!T22</f>
        <v>4.7088401253145165</v>
      </c>
      <c r="E23" s="86">
        <f>'Table IV.1'!E21/'Table IV.2'!U22</f>
        <v>4.701536751659181</v>
      </c>
      <c r="F23" s="86">
        <f>'Table IV.1'!F21/'Table IV.2'!V22</f>
        <v>4.8823657504828155</v>
      </c>
      <c r="G23" s="86">
        <f>'Table IV.1'!G21/'Table IV.2'!W22</f>
        <v>4.751266554458233</v>
      </c>
      <c r="H23" s="86">
        <f>'Table IV.1'!H21/'Table IV.2'!X22</f>
        <v>4.8457971814876855</v>
      </c>
      <c r="I23" s="87">
        <f>'Table IV.1'!I21/'Table IV.2'!Y22</f>
        <v>5.078127924330815</v>
      </c>
      <c r="J23" s="81">
        <f t="shared" si="0"/>
        <v>0.20109534492685374</v>
      </c>
      <c r="K23" s="74" t="s">
        <v>259</v>
      </c>
      <c r="M23" s="44"/>
      <c r="Q23" s="32" t="s">
        <v>196</v>
      </c>
      <c r="R23" s="37">
        <f>SUM(R20,R17,R16,R14,R12,R8)</f>
        <v>28512.865999999998</v>
      </c>
      <c r="S23" s="37">
        <f aca="true" t="shared" si="2" ref="S23:AB23">SUM(S20,S17,S16,S14,S12,S8)</f>
        <v>31498.747</v>
      </c>
      <c r="T23" s="37">
        <f t="shared" si="2"/>
        <v>32826.536</v>
      </c>
      <c r="U23" s="37">
        <f t="shared" si="2"/>
        <v>34349.78200000001</v>
      </c>
      <c r="V23" s="37">
        <f t="shared" si="2"/>
        <v>36093.971000000005</v>
      </c>
      <c r="W23" s="37">
        <f t="shared" si="2"/>
        <v>38022.647</v>
      </c>
      <c r="X23" s="37">
        <f t="shared" si="2"/>
        <v>40006.995</v>
      </c>
      <c r="Y23" s="37">
        <f t="shared" si="2"/>
        <v>41873.69</v>
      </c>
      <c r="Z23" s="37">
        <f t="shared" si="2"/>
        <v>43499.57099999999</v>
      </c>
      <c r="AA23" s="37">
        <f t="shared" si="2"/>
        <v>44880.795000000006</v>
      </c>
      <c r="AB23" s="37">
        <f t="shared" si="2"/>
        <v>46025.91100000001</v>
      </c>
    </row>
    <row r="24" spans="1:25" ht="15.75" thickBot="1">
      <c r="A24" s="88" t="s">
        <v>67</v>
      </c>
      <c r="B24" s="87">
        <f>'Table IV.1'!B22/'Table IV.2'!R23</f>
        <v>18.96049313317013</v>
      </c>
      <c r="C24" s="87">
        <f>'Table IV.1'!C22/'Table IV.2'!S23</f>
        <v>18.446670275487467</v>
      </c>
      <c r="D24" s="87">
        <f>'Table IV.1'!D22/'Table IV.2'!T23</f>
        <v>20.211818877264417</v>
      </c>
      <c r="E24" s="87">
        <f>'Table IV.1'!E22/'Table IV.2'!U23</f>
        <v>19.99966113322058</v>
      </c>
      <c r="F24" s="87">
        <f>'Table IV.1'!F22/'Table IV.2'!V23</f>
        <v>20.62942866552422</v>
      </c>
      <c r="G24" s="87">
        <f>'Table IV.1'!G22/'Table IV.2'!W23</f>
        <v>19.476182181635068</v>
      </c>
      <c r="H24" s="87">
        <f>'Table IV.1'!H22/'Table IV.2'!X23</f>
        <v>19.628592449895322</v>
      </c>
      <c r="I24" s="87">
        <f>'Table IV.1'!I22/'Table IV.2'!Y23</f>
        <v>19.236637611827376</v>
      </c>
      <c r="J24" s="228" t="s">
        <v>68</v>
      </c>
      <c r="K24" s="228"/>
      <c r="M24" s="44"/>
      <c r="Q24" s="32" t="s">
        <v>192</v>
      </c>
      <c r="U24">
        <v>6506649.175</v>
      </c>
      <c r="V24">
        <v>6583958.568</v>
      </c>
      <c r="W24">
        <v>6661637.46</v>
      </c>
      <c r="X24">
        <v>6739610.289</v>
      </c>
      <c r="Y24">
        <v>6817737.123</v>
      </c>
    </row>
    <row r="25" spans="1:13" ht="15.75" hidden="1" thickBot="1">
      <c r="A25" s="54" t="s">
        <v>223</v>
      </c>
      <c r="B25" s="265"/>
      <c r="C25" s="265"/>
      <c r="D25" s="265"/>
      <c r="E25" s="264">
        <f>'Table IV.1'!E23/'Table IV.2'!U24</f>
        <v>4.292719070718916</v>
      </c>
      <c r="F25" s="264">
        <f>'Table IV.1'!F23/'Table IV.2'!V24</f>
        <v>4.377038631449663</v>
      </c>
      <c r="G25" s="264">
        <f>'Table IV.1'!G23/'Table IV.2'!W24</f>
        <v>4.45567357548755</v>
      </c>
      <c r="H25" s="264">
        <f>'Table IV.1'!H23/'Table IV.2'!X24</f>
        <v>4.482863207878873</v>
      </c>
      <c r="I25" s="264">
        <f>'Table IV.1'!I23/'Table IV.2'!Y24</f>
        <v>4.412940020597506</v>
      </c>
      <c r="J25" s="51"/>
      <c r="K25" s="51"/>
      <c r="M25" s="44"/>
    </row>
    <row r="26" spans="1:11" ht="15" hidden="1">
      <c r="A26" s="54" t="s">
        <v>224</v>
      </c>
      <c r="B26" s="265"/>
      <c r="C26" s="265"/>
      <c r="D26" s="265"/>
      <c r="E26" s="266">
        <f>E23/E25</f>
        <v>1.0952351351684886</v>
      </c>
      <c r="F26" s="266">
        <f aca="true" t="shared" si="3" ref="F26:I26">F23/F25</f>
        <v>1.1154495451336215</v>
      </c>
      <c r="G26" s="266">
        <f t="shared" si="3"/>
        <v>1.066340806605955</v>
      </c>
      <c r="H26" s="266">
        <f t="shared" si="3"/>
        <v>1.0809603052287957</v>
      </c>
      <c r="I26" s="266">
        <f t="shared" si="3"/>
        <v>1.1507357681338355</v>
      </c>
      <c r="J26" s="51"/>
      <c r="K26" s="51"/>
    </row>
    <row r="27" ht="15">
      <c r="A27" s="9"/>
    </row>
    <row r="28" spans="1:11" ht="27" customHeight="1">
      <c r="A28" s="8" t="s">
        <v>69</v>
      </c>
      <c r="B28" s="224" t="s">
        <v>221</v>
      </c>
      <c r="C28" s="224"/>
      <c r="D28" s="224"/>
      <c r="E28" s="224"/>
      <c r="F28" s="224"/>
      <c r="G28" s="224"/>
      <c r="H28" s="224"/>
      <c r="I28" s="224"/>
      <c r="J28" s="224"/>
      <c r="K28" s="224"/>
    </row>
    <row r="29" ht="27" customHeight="1">
      <c r="C29" s="267"/>
    </row>
    <row r="30" spans="1:11" ht="27" customHeight="1">
      <c r="A30" s="7" t="s">
        <v>70</v>
      </c>
      <c r="B30" s="224" t="s">
        <v>71</v>
      </c>
      <c r="C30" s="224"/>
      <c r="D30" s="224"/>
      <c r="E30" s="224"/>
      <c r="F30" s="224"/>
      <c r="G30" s="224"/>
      <c r="H30" s="224"/>
      <c r="I30" s="224"/>
      <c r="J30" s="224"/>
      <c r="K30" s="224"/>
    </row>
  </sheetData>
  <mergeCells count="17">
    <mergeCell ref="B28:K28"/>
    <mergeCell ref="B30:K30"/>
    <mergeCell ref="G5:G8"/>
    <mergeCell ref="K5:K8"/>
    <mergeCell ref="J24:K24"/>
    <mergeCell ref="M6:M8"/>
    <mergeCell ref="A1:K1"/>
    <mergeCell ref="A2:K2"/>
    <mergeCell ref="A3:K3"/>
    <mergeCell ref="A5:A8"/>
    <mergeCell ref="B5:B8"/>
    <mergeCell ref="C5:C8"/>
    <mergeCell ref="D5:D8"/>
    <mergeCell ref="E5:E8"/>
    <mergeCell ref="F5:F8"/>
    <mergeCell ref="H5:H8"/>
    <mergeCell ref="I5:I8"/>
  </mergeCells>
  <printOptions/>
  <pageMargins left="0.7" right="0.7" top="0.75" bottom="0.75" header="0.3" footer="0.3"/>
  <pageSetup horizontalDpi="1200" verticalDpi="1200" orientation="landscape" scale="93" r:id="rId1"/>
  <colBreaks count="1" manualBreakCount="1">
    <brk id="11" max="16383" man="1"/>
  </colBreaks>
</worksheet>
</file>

<file path=xl/worksheets/sheet4.xml><?xml version="1.0" encoding="utf-8"?>
<worksheet xmlns="http://schemas.openxmlformats.org/spreadsheetml/2006/main" xmlns:r="http://schemas.openxmlformats.org/officeDocument/2006/relationships">
  <dimension ref="A1:J36"/>
  <sheetViews>
    <sheetView view="pageBreakPreview" zoomScaleSheetLayoutView="100" workbookViewId="0" topLeftCell="A1">
      <selection activeCell="A1" sqref="A1:H1"/>
    </sheetView>
  </sheetViews>
  <sheetFormatPr defaultColWidth="7.00390625" defaultRowHeight="15"/>
  <cols>
    <col min="1" max="1" width="24.7109375" style="0" customWidth="1"/>
    <col min="2" max="7" width="13.140625" style="0" customWidth="1"/>
    <col min="8" max="8" width="25.57421875" style="0" customWidth="1"/>
    <col min="10" max="10" width="7.00390625" style="0" hidden="1" customWidth="1"/>
  </cols>
  <sheetData>
    <row r="1" spans="1:8" ht="16.5">
      <c r="A1" s="210" t="s">
        <v>72</v>
      </c>
      <c r="B1" s="210"/>
      <c r="C1" s="210"/>
      <c r="D1" s="210"/>
      <c r="E1" s="210"/>
      <c r="F1" s="210"/>
      <c r="G1" s="210"/>
      <c r="H1" s="210"/>
    </row>
    <row r="2" spans="1:8" ht="15">
      <c r="A2" s="210" t="s">
        <v>249</v>
      </c>
      <c r="B2" s="210"/>
      <c r="C2" s="210"/>
      <c r="D2" s="210"/>
      <c r="E2" s="210"/>
      <c r="F2" s="210"/>
      <c r="G2" s="210"/>
      <c r="H2" s="210"/>
    </row>
    <row r="3" spans="1:8" ht="15">
      <c r="A3" s="210" t="s">
        <v>250</v>
      </c>
      <c r="B3" s="210"/>
      <c r="C3" s="210"/>
      <c r="D3" s="210"/>
      <c r="E3" s="210"/>
      <c r="F3" s="210"/>
      <c r="G3" s="210"/>
      <c r="H3" s="210"/>
    </row>
    <row r="4" ht="15.75" thickBot="1">
      <c r="A4" s="13"/>
    </row>
    <row r="5" spans="1:8" ht="15.75" thickBot="1">
      <c r="A5" s="89"/>
      <c r="B5" s="90">
        <v>2006</v>
      </c>
      <c r="C5" s="90">
        <v>2007</v>
      </c>
      <c r="D5" s="90">
        <v>2008</v>
      </c>
      <c r="E5" s="90">
        <v>2009</v>
      </c>
      <c r="F5" s="90">
        <v>2010</v>
      </c>
      <c r="G5" s="90">
        <v>2011</v>
      </c>
      <c r="H5" s="91"/>
    </row>
    <row r="6" spans="1:10" ht="16.5">
      <c r="A6" s="92" t="s">
        <v>73</v>
      </c>
      <c r="B6" s="93">
        <v>339.544</v>
      </c>
      <c r="C6" s="94">
        <v>369.124</v>
      </c>
      <c r="D6" s="93">
        <v>401.878</v>
      </c>
      <c r="E6" s="93">
        <v>431.372</v>
      </c>
      <c r="F6" s="93">
        <v>454.859</v>
      </c>
      <c r="G6" s="93">
        <v>478.184</v>
      </c>
      <c r="H6" s="95" t="s">
        <v>26</v>
      </c>
      <c r="J6" s="44">
        <f>(478-340)/340</f>
        <v>0.40588235294117647</v>
      </c>
    </row>
    <row r="7" spans="1:10" ht="16.5">
      <c r="A7" s="92" t="s">
        <v>202</v>
      </c>
      <c r="B7" s="96">
        <v>3953.8</v>
      </c>
      <c r="C7" s="96">
        <v>4239.9</v>
      </c>
      <c r="D7" s="97">
        <v>4656.6</v>
      </c>
      <c r="E7" s="97">
        <v>5137.5</v>
      </c>
      <c r="F7" s="97">
        <v>5714.4</v>
      </c>
      <c r="G7" s="97">
        <v>6312.4</v>
      </c>
      <c r="H7" s="95" t="s">
        <v>28</v>
      </c>
      <c r="J7" s="44">
        <f>(6312-3954)/3954</f>
        <v>0.5963581183611533</v>
      </c>
    </row>
    <row r="8" spans="1:10" ht="16.5">
      <c r="A8" s="92" t="s">
        <v>75</v>
      </c>
      <c r="B8" s="98" t="s">
        <v>227</v>
      </c>
      <c r="C8" s="98" t="s">
        <v>228</v>
      </c>
      <c r="D8" s="98" t="s">
        <v>229</v>
      </c>
      <c r="E8" s="98" t="s">
        <v>230</v>
      </c>
      <c r="F8" s="99" t="s">
        <v>231</v>
      </c>
      <c r="G8" s="93" t="s">
        <v>74</v>
      </c>
      <c r="H8" s="95" t="s">
        <v>30</v>
      </c>
      <c r="J8" s="44">
        <f>(94-84)/84</f>
        <v>0.11904761904761904</v>
      </c>
    </row>
    <row r="9" spans="1:10" ht="16.5">
      <c r="A9" s="92" t="s">
        <v>204</v>
      </c>
      <c r="B9" s="96">
        <v>755.5</v>
      </c>
      <c r="C9" s="97">
        <v>841.9</v>
      </c>
      <c r="D9" s="97">
        <v>905.6</v>
      </c>
      <c r="E9" s="97">
        <v>994.8</v>
      </c>
      <c r="F9" s="97">
        <v>1076</v>
      </c>
      <c r="G9" s="94" t="s">
        <v>232</v>
      </c>
      <c r="H9" s="95" t="s">
        <v>32</v>
      </c>
      <c r="J9" s="44">
        <f>(1147-756)/756</f>
        <v>0.5171957671957672</v>
      </c>
    </row>
    <row r="10" spans="1:10" ht="16.5">
      <c r="A10" s="92" t="s">
        <v>207</v>
      </c>
      <c r="B10" s="96">
        <v>1216</v>
      </c>
      <c r="C10" s="97">
        <v>1293</v>
      </c>
      <c r="D10" s="97">
        <v>1353</v>
      </c>
      <c r="E10" s="97">
        <v>1415</v>
      </c>
      <c r="F10" s="97">
        <v>1478</v>
      </c>
      <c r="G10" s="94" t="s">
        <v>74</v>
      </c>
      <c r="H10" s="95" t="s">
        <v>34</v>
      </c>
      <c r="J10" s="44">
        <f>(F10-B10)/B10</f>
        <v>0.21546052631578946</v>
      </c>
    </row>
    <row r="11" spans="1:10" ht="16.5">
      <c r="A11" s="92" t="s">
        <v>209</v>
      </c>
      <c r="B11" s="99">
        <v>117</v>
      </c>
      <c r="C11" s="94" t="s">
        <v>234</v>
      </c>
      <c r="D11" s="94" t="s">
        <v>235</v>
      </c>
      <c r="E11" s="94" t="s">
        <v>233</v>
      </c>
      <c r="F11" s="100">
        <v>183</v>
      </c>
      <c r="G11" s="94" t="s">
        <v>74</v>
      </c>
      <c r="H11" s="95" t="s">
        <v>40</v>
      </c>
      <c r="J11" s="44">
        <f>(F11-B11)/B11</f>
        <v>0.5641025641025641</v>
      </c>
    </row>
    <row r="12" spans="1:10" ht="16.5">
      <c r="A12" s="92" t="s">
        <v>297</v>
      </c>
      <c r="B12" s="96" t="s">
        <v>298</v>
      </c>
      <c r="C12" s="97" t="s">
        <v>299</v>
      </c>
      <c r="D12" s="97" t="s">
        <v>300</v>
      </c>
      <c r="E12" s="97" t="s">
        <v>301</v>
      </c>
      <c r="F12" s="97" t="s">
        <v>302</v>
      </c>
      <c r="G12" s="94" t="s">
        <v>296</v>
      </c>
      <c r="H12" s="95" t="s">
        <v>44</v>
      </c>
      <c r="J12" s="44" t="e">
        <f>(E12-B12)/B12</f>
        <v>#VALUE!</v>
      </c>
    </row>
    <row r="13" spans="1:10" ht="16.5">
      <c r="A13" s="92" t="s">
        <v>303</v>
      </c>
      <c r="B13" s="96">
        <v>1213</v>
      </c>
      <c r="C13" s="97">
        <v>1368</v>
      </c>
      <c r="D13" s="96">
        <v>1537</v>
      </c>
      <c r="E13" s="96">
        <v>1739</v>
      </c>
      <c r="F13" s="96">
        <v>2052</v>
      </c>
      <c r="G13" s="94" t="s">
        <v>74</v>
      </c>
      <c r="H13" s="95" t="s">
        <v>48</v>
      </c>
      <c r="J13" s="44">
        <f>(F13-B13)/B13</f>
        <v>0.6916735366859027</v>
      </c>
    </row>
    <row r="14" spans="1:10" ht="16.5">
      <c r="A14" s="92" t="s">
        <v>304</v>
      </c>
      <c r="B14" s="96">
        <v>1078</v>
      </c>
      <c r="C14" s="97">
        <v>1280</v>
      </c>
      <c r="D14" s="96">
        <v>1584.7</v>
      </c>
      <c r="E14" s="96">
        <v>1599.7</v>
      </c>
      <c r="F14" s="96" t="s">
        <v>74</v>
      </c>
      <c r="G14" s="94" t="s">
        <v>74</v>
      </c>
      <c r="H14" s="95" t="s">
        <v>50</v>
      </c>
      <c r="J14" s="44">
        <f>(E14-B14)/B14</f>
        <v>0.4839517625231911</v>
      </c>
    </row>
    <row r="15" spans="1:10" ht="17.25" thickBot="1">
      <c r="A15" s="101" t="s">
        <v>76</v>
      </c>
      <c r="B15" s="102" t="s">
        <v>305</v>
      </c>
      <c r="C15" s="103" t="s">
        <v>306</v>
      </c>
      <c r="D15" s="102" t="s">
        <v>307</v>
      </c>
      <c r="E15" s="104" t="s">
        <v>310</v>
      </c>
      <c r="F15" s="105" t="s">
        <v>308</v>
      </c>
      <c r="G15" s="105" t="s">
        <v>309</v>
      </c>
      <c r="H15" s="106" t="s">
        <v>52</v>
      </c>
      <c r="J15" s="44">
        <f>(917-572)/572</f>
        <v>0.6031468531468531</v>
      </c>
    </row>
    <row r="16" ht="15">
      <c r="A16" s="14"/>
    </row>
    <row r="17" spans="1:8" ht="30.95" customHeight="1">
      <c r="A17" s="8" t="s">
        <v>55</v>
      </c>
      <c r="B17" s="192" t="s">
        <v>56</v>
      </c>
      <c r="C17" s="211" t="s">
        <v>236</v>
      </c>
      <c r="D17" s="211"/>
      <c r="E17" s="211"/>
      <c r="F17" s="211"/>
      <c r="G17" s="211"/>
      <c r="H17" s="211"/>
    </row>
    <row r="18" spans="2:8" ht="30.95" customHeight="1">
      <c r="B18" s="192" t="s">
        <v>57</v>
      </c>
      <c r="C18" s="211" t="s">
        <v>237</v>
      </c>
      <c r="D18" s="211"/>
      <c r="E18" s="211"/>
      <c r="F18" s="211"/>
      <c r="G18" s="211"/>
      <c r="H18" s="211"/>
    </row>
    <row r="19" spans="2:8" ht="30.95" customHeight="1">
      <c r="B19" s="192" t="s">
        <v>58</v>
      </c>
      <c r="C19" s="211" t="s">
        <v>238</v>
      </c>
      <c r="D19" s="211"/>
      <c r="E19" s="211"/>
      <c r="F19" s="211"/>
      <c r="G19" s="211"/>
      <c r="H19" s="211"/>
    </row>
    <row r="20" spans="2:8" ht="30.95" customHeight="1">
      <c r="B20" s="192" t="s">
        <v>77</v>
      </c>
      <c r="C20" s="211" t="s">
        <v>203</v>
      </c>
      <c r="D20" s="211"/>
      <c r="E20" s="211"/>
      <c r="F20" s="211"/>
      <c r="G20" s="211"/>
      <c r="H20" s="211"/>
    </row>
    <row r="21" spans="2:8" ht="30.95" customHeight="1">
      <c r="B21" s="192" t="s">
        <v>78</v>
      </c>
      <c r="C21" s="211" t="s">
        <v>239</v>
      </c>
      <c r="D21" s="211"/>
      <c r="E21" s="211"/>
      <c r="F21" s="211"/>
      <c r="G21" s="211"/>
      <c r="H21" s="211"/>
    </row>
    <row r="22" spans="2:8" ht="30.95" customHeight="1">
      <c r="B22" s="192" t="s">
        <v>205</v>
      </c>
      <c r="C22" s="229" t="s">
        <v>240</v>
      </c>
      <c r="D22" s="229"/>
      <c r="E22" s="229"/>
      <c r="F22" s="229"/>
      <c r="G22" s="229"/>
      <c r="H22" s="229"/>
    </row>
    <row r="23" spans="1:8" ht="30.95" customHeight="1">
      <c r="A23" s="8"/>
      <c r="B23" s="192" t="s">
        <v>206</v>
      </c>
      <c r="C23" s="211" t="s">
        <v>241</v>
      </c>
      <c r="D23" s="211"/>
      <c r="E23" s="211"/>
      <c r="F23" s="211"/>
      <c r="G23" s="211"/>
      <c r="H23" s="211"/>
    </row>
    <row r="24" spans="2:8" ht="30.95" customHeight="1">
      <c r="B24" s="192" t="s">
        <v>210</v>
      </c>
      <c r="C24" s="211" t="s">
        <v>242</v>
      </c>
      <c r="D24" s="211"/>
      <c r="E24" s="211"/>
      <c r="F24" s="211"/>
      <c r="G24" s="211"/>
      <c r="H24" s="211"/>
    </row>
    <row r="25" spans="2:8" ht="30.95" customHeight="1">
      <c r="B25" s="192" t="s">
        <v>225</v>
      </c>
      <c r="C25" s="211" t="s">
        <v>256</v>
      </c>
      <c r="D25" s="211"/>
      <c r="E25" s="211"/>
      <c r="F25" s="211"/>
      <c r="G25" s="211"/>
      <c r="H25" s="211"/>
    </row>
    <row r="26" spans="2:8" ht="30.95" customHeight="1">
      <c r="B26" s="192" t="s">
        <v>79</v>
      </c>
      <c r="C26" s="207" t="s">
        <v>311</v>
      </c>
      <c r="D26" s="206"/>
      <c r="E26" s="206"/>
      <c r="F26" s="206"/>
      <c r="G26" s="206"/>
      <c r="H26" s="206"/>
    </row>
    <row r="27" spans="2:8" ht="30.95" customHeight="1">
      <c r="B27" s="192" t="s">
        <v>80</v>
      </c>
      <c r="C27" s="211" t="s">
        <v>243</v>
      </c>
      <c r="D27" s="211"/>
      <c r="E27" s="211"/>
      <c r="F27" s="211"/>
      <c r="G27" s="211"/>
      <c r="H27" s="211"/>
    </row>
    <row r="28" spans="2:8" ht="30.95" customHeight="1">
      <c r="B28" s="192" t="s">
        <v>81</v>
      </c>
      <c r="C28" s="211" t="s">
        <v>244</v>
      </c>
      <c r="D28" s="211"/>
      <c r="E28" s="211"/>
      <c r="F28" s="211"/>
      <c r="G28" s="211"/>
      <c r="H28" s="211"/>
    </row>
    <row r="29" spans="2:8" ht="30.95" customHeight="1">
      <c r="B29" s="192" t="s">
        <v>162</v>
      </c>
      <c r="C29" s="211" t="s">
        <v>245</v>
      </c>
      <c r="D29" s="211"/>
      <c r="E29" s="211"/>
      <c r="F29" s="211"/>
      <c r="G29" s="211"/>
      <c r="H29" s="211"/>
    </row>
    <row r="30" spans="2:8" ht="30.95" customHeight="1">
      <c r="B30" s="192" t="s">
        <v>312</v>
      </c>
      <c r="C30" s="211" t="s">
        <v>263</v>
      </c>
      <c r="D30" s="211"/>
      <c r="E30" s="211"/>
      <c r="F30" s="211"/>
      <c r="G30" s="211"/>
      <c r="H30" s="211"/>
    </row>
    <row r="31" spans="1:8" ht="30.95" customHeight="1">
      <c r="A31" s="8"/>
      <c r="B31" s="19"/>
      <c r="C31" s="41"/>
      <c r="D31" s="41"/>
      <c r="E31" s="41"/>
      <c r="F31" s="41"/>
      <c r="G31" s="41"/>
      <c r="H31" s="41"/>
    </row>
    <row r="32" spans="1:8" ht="30.95" customHeight="1">
      <c r="A32" s="8" t="s">
        <v>82</v>
      </c>
      <c r="B32" s="18">
        <v>1</v>
      </c>
      <c r="C32" s="224" t="s">
        <v>195</v>
      </c>
      <c r="D32" s="224"/>
      <c r="E32" s="224"/>
      <c r="F32" s="224"/>
      <c r="G32" s="224"/>
      <c r="H32" s="224"/>
    </row>
    <row r="33" spans="1:8" ht="30.95" customHeight="1">
      <c r="A33" s="8"/>
      <c r="B33" s="18">
        <v>2</v>
      </c>
      <c r="C33" s="224" t="s">
        <v>208</v>
      </c>
      <c r="D33" s="224"/>
      <c r="E33" s="224"/>
      <c r="F33" s="224"/>
      <c r="G33" s="224"/>
      <c r="H33" s="224"/>
    </row>
    <row r="34" spans="2:8" ht="30.95" customHeight="1">
      <c r="B34" s="18">
        <v>3</v>
      </c>
      <c r="C34" s="224" t="s">
        <v>83</v>
      </c>
      <c r="D34" s="224"/>
      <c r="E34" s="224"/>
      <c r="F34" s="224"/>
      <c r="G34" s="224"/>
      <c r="H34" s="224"/>
    </row>
    <row r="35" spans="2:8" ht="30.95" customHeight="1">
      <c r="B35" s="18">
        <v>4</v>
      </c>
      <c r="C35" s="224" t="s">
        <v>84</v>
      </c>
      <c r="D35" s="224"/>
      <c r="E35" s="224"/>
      <c r="F35" s="224"/>
      <c r="G35" s="224"/>
      <c r="H35" s="224"/>
    </row>
    <row r="36" spans="2:8" ht="30.95" customHeight="1">
      <c r="B36" s="18">
        <v>5</v>
      </c>
      <c r="C36" s="224" t="s">
        <v>85</v>
      </c>
      <c r="D36" s="224"/>
      <c r="E36" s="224"/>
      <c r="F36" s="224"/>
      <c r="G36" s="224"/>
      <c r="H36" s="224"/>
    </row>
  </sheetData>
  <mergeCells count="21">
    <mergeCell ref="C35:H35"/>
    <mergeCell ref="C36:H36"/>
    <mergeCell ref="C29:H29"/>
    <mergeCell ref="C30:H30"/>
    <mergeCell ref="C32:H32"/>
    <mergeCell ref="C34:H34"/>
    <mergeCell ref="C33:H33"/>
    <mergeCell ref="C28:H28"/>
    <mergeCell ref="A1:H1"/>
    <mergeCell ref="A2:H2"/>
    <mergeCell ref="A3:H3"/>
    <mergeCell ref="C17:H17"/>
    <mergeCell ref="C18:H18"/>
    <mergeCell ref="C19:H19"/>
    <mergeCell ref="C21:H21"/>
    <mergeCell ref="C24:H24"/>
    <mergeCell ref="C27:H27"/>
    <mergeCell ref="C20:H20"/>
    <mergeCell ref="C22:H22"/>
    <mergeCell ref="C23:H23"/>
    <mergeCell ref="C25:H25"/>
  </mergeCells>
  <printOptions/>
  <pageMargins left="0.7" right="0.7" top="0.75" bottom="0.75" header="0.3" footer="0.3"/>
  <pageSetup horizontalDpi="1200" verticalDpi="1200" orientation="landscape" scale="92"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dimension ref="A1:H29"/>
  <sheetViews>
    <sheetView view="pageBreakPreview" zoomScale="115" zoomScaleSheetLayoutView="115" workbookViewId="0" topLeftCell="A1">
      <selection activeCell="A1" sqref="A1:H1"/>
    </sheetView>
  </sheetViews>
  <sheetFormatPr defaultColWidth="9.140625" defaultRowHeight="15"/>
  <cols>
    <col min="1" max="1" width="40.7109375" style="0" customWidth="1"/>
    <col min="2" max="2" width="10.57421875" style="0" bestFit="1" customWidth="1"/>
    <col min="3" max="3" width="10.8515625" style="0" bestFit="1" customWidth="1"/>
    <col min="4" max="4" width="11.57421875" style="0" bestFit="1" customWidth="1"/>
    <col min="5" max="5" width="13.140625" style="0" customWidth="1"/>
    <col min="6" max="6" width="10.421875" style="0" customWidth="1"/>
    <col min="7" max="7" width="9.28125" style="0" bestFit="1" customWidth="1"/>
    <col min="8" max="8" width="40.7109375" style="0" customWidth="1"/>
  </cols>
  <sheetData>
    <row r="1" spans="1:8" ht="16.5">
      <c r="A1" s="210" t="s">
        <v>86</v>
      </c>
      <c r="B1" s="210"/>
      <c r="C1" s="210"/>
      <c r="D1" s="210"/>
      <c r="E1" s="210"/>
      <c r="F1" s="210"/>
      <c r="G1" s="210"/>
      <c r="H1" s="210"/>
    </row>
    <row r="2" spans="1:8" ht="15">
      <c r="A2" s="210" t="s">
        <v>87</v>
      </c>
      <c r="B2" s="210"/>
      <c r="C2" s="210"/>
      <c r="D2" s="210"/>
      <c r="E2" s="210"/>
      <c r="F2" s="210"/>
      <c r="G2" s="210"/>
      <c r="H2" s="210"/>
    </row>
    <row r="3" spans="1:8" ht="15">
      <c r="A3" s="210" t="s">
        <v>88</v>
      </c>
      <c r="B3" s="210"/>
      <c r="C3" s="210"/>
      <c r="D3" s="210"/>
      <c r="E3" s="210"/>
      <c r="F3" s="210"/>
      <c r="G3" s="210"/>
      <c r="H3" s="210"/>
    </row>
    <row r="4" ht="15.75" thickBot="1">
      <c r="A4" s="15"/>
    </row>
    <row r="5" spans="1:8" ht="15.75" thickBot="1">
      <c r="A5" s="107"/>
      <c r="B5" s="90">
        <v>2001</v>
      </c>
      <c r="C5" s="90">
        <v>2007</v>
      </c>
      <c r="D5" s="90">
        <v>2008</v>
      </c>
      <c r="E5" s="90">
        <v>2009</v>
      </c>
      <c r="F5" s="90">
        <v>2010</v>
      </c>
      <c r="G5" s="90">
        <v>2011</v>
      </c>
      <c r="H5" s="90"/>
    </row>
    <row r="6" spans="1:8" ht="35.25" customHeight="1" thickBot="1">
      <c r="A6" s="101" t="s">
        <v>251</v>
      </c>
      <c r="B6" s="108">
        <v>8856000</v>
      </c>
      <c r="C6" s="108">
        <v>12721000</v>
      </c>
      <c r="D6" s="108">
        <v>13336000</v>
      </c>
      <c r="E6" s="108">
        <v>14161000</v>
      </c>
      <c r="F6" s="109" t="s">
        <v>74</v>
      </c>
      <c r="G6" s="109" t="s">
        <v>74</v>
      </c>
      <c r="H6" s="106" t="s">
        <v>89</v>
      </c>
    </row>
    <row r="7" spans="1:8" ht="16.5">
      <c r="A7" s="92" t="s">
        <v>90</v>
      </c>
      <c r="B7" s="231" t="s">
        <v>91</v>
      </c>
      <c r="C7" s="231"/>
      <c r="D7" s="231"/>
      <c r="E7" s="231"/>
      <c r="F7" s="110"/>
      <c r="G7" s="110"/>
      <c r="H7" s="111" t="s">
        <v>92</v>
      </c>
    </row>
    <row r="8" spans="1:8" ht="30.75" customHeight="1">
      <c r="A8" s="92" t="s">
        <v>93</v>
      </c>
      <c r="B8" s="112">
        <v>17.31</v>
      </c>
      <c r="C8" s="113">
        <v>16.75</v>
      </c>
      <c r="D8" s="113">
        <v>17.3</v>
      </c>
      <c r="E8" s="113">
        <v>17.7</v>
      </c>
      <c r="F8" s="113">
        <v>18.1</v>
      </c>
      <c r="G8" s="113">
        <v>19</v>
      </c>
      <c r="H8" s="95" t="s">
        <v>94</v>
      </c>
    </row>
    <row r="9" spans="1:8" ht="29.25">
      <c r="A9" s="92" t="s">
        <v>95</v>
      </c>
      <c r="B9" s="112">
        <v>0.199</v>
      </c>
      <c r="C9" s="113">
        <v>0.08</v>
      </c>
      <c r="D9" s="113">
        <v>0.13</v>
      </c>
      <c r="E9" s="113">
        <v>0.44</v>
      </c>
      <c r="F9" s="113">
        <v>0.04</v>
      </c>
      <c r="G9" s="113">
        <v>0.05</v>
      </c>
      <c r="H9" s="95" t="s">
        <v>96</v>
      </c>
    </row>
    <row r="10" spans="1:8" ht="42.75" thickBot="1">
      <c r="A10" s="92" t="s">
        <v>97</v>
      </c>
      <c r="B10" s="112">
        <v>257.61</v>
      </c>
      <c r="C10" s="113">
        <v>190.75</v>
      </c>
      <c r="D10" s="113">
        <v>189.8</v>
      </c>
      <c r="E10" s="113">
        <v>215</v>
      </c>
      <c r="F10" s="113">
        <v>198.8</v>
      </c>
      <c r="G10" s="113">
        <v>146</v>
      </c>
      <c r="H10" s="114" t="s">
        <v>98</v>
      </c>
    </row>
    <row r="11" spans="1:8" ht="15.75">
      <c r="A11" s="115" t="s">
        <v>99</v>
      </c>
      <c r="B11" s="232" t="s">
        <v>100</v>
      </c>
      <c r="C11" s="232"/>
      <c r="D11" s="232"/>
      <c r="E11" s="232"/>
      <c r="F11" s="116"/>
      <c r="G11" s="116"/>
      <c r="H11" s="117" t="s">
        <v>92</v>
      </c>
    </row>
    <row r="12" spans="1:8" ht="31.5" customHeight="1">
      <c r="A12" s="92" t="s">
        <v>93</v>
      </c>
      <c r="B12" s="112">
        <v>18.9</v>
      </c>
      <c r="C12" s="112">
        <v>21.06</v>
      </c>
      <c r="D12" s="112">
        <v>11.05</v>
      </c>
      <c r="E12" s="112">
        <v>13.4</v>
      </c>
      <c r="F12" s="112">
        <v>13</v>
      </c>
      <c r="G12" s="112">
        <v>12.2</v>
      </c>
      <c r="H12" s="95" t="s">
        <v>101</v>
      </c>
    </row>
    <row r="13" spans="1:8" ht="29.25">
      <c r="A13" s="92" t="s">
        <v>95</v>
      </c>
      <c r="B13" s="112">
        <v>0.541</v>
      </c>
      <c r="C13" s="112">
        <v>0.118</v>
      </c>
      <c r="D13" s="112">
        <v>0.13</v>
      </c>
      <c r="E13" s="112">
        <v>0.12</v>
      </c>
      <c r="F13" s="112">
        <v>0.04</v>
      </c>
      <c r="G13" s="112">
        <v>0.11</v>
      </c>
      <c r="H13" s="95" t="s">
        <v>96</v>
      </c>
    </row>
    <row r="14" spans="1:8" ht="42.75" thickBot="1">
      <c r="A14" s="101" t="s">
        <v>97</v>
      </c>
      <c r="B14" s="118">
        <v>348.7</v>
      </c>
      <c r="C14" s="118">
        <v>351.59</v>
      </c>
      <c r="D14" s="118">
        <v>305.3</v>
      </c>
      <c r="E14" s="118">
        <v>348</v>
      </c>
      <c r="F14" s="118">
        <v>398.2</v>
      </c>
      <c r="G14" s="118">
        <v>282</v>
      </c>
      <c r="H14" s="119" t="s">
        <v>98</v>
      </c>
    </row>
    <row r="15" ht="15">
      <c r="A15" s="9"/>
    </row>
    <row r="16" spans="1:7" ht="15" customHeight="1">
      <c r="A16" s="8" t="s">
        <v>199</v>
      </c>
      <c r="B16" s="224" t="s">
        <v>237</v>
      </c>
      <c r="C16" s="224"/>
      <c r="D16" s="224"/>
      <c r="E16" s="224"/>
      <c r="F16" s="224"/>
      <c r="G16" s="40"/>
    </row>
    <row r="17" spans="2:8" ht="15">
      <c r="B17" s="18"/>
      <c r="C17" s="224"/>
      <c r="D17" s="224"/>
      <c r="E17" s="224"/>
      <c r="F17" s="224"/>
      <c r="G17" s="224"/>
      <c r="H17" s="224"/>
    </row>
    <row r="18" spans="2:8" ht="15">
      <c r="B18" s="17"/>
      <c r="C18" s="224"/>
      <c r="D18" s="224"/>
      <c r="E18" s="224"/>
      <c r="F18" s="224"/>
      <c r="G18" s="224"/>
      <c r="H18" s="224"/>
    </row>
    <row r="19" spans="2:8" ht="15">
      <c r="B19" s="18"/>
      <c r="C19" s="230"/>
      <c r="D19" s="230"/>
      <c r="E19" s="230"/>
      <c r="F19" s="230"/>
      <c r="G19" s="230"/>
      <c r="H19" s="230"/>
    </row>
    <row r="28" ht="15">
      <c r="C28" s="10"/>
    </row>
    <row r="29" ht="15">
      <c r="C29" s="10"/>
    </row>
  </sheetData>
  <mergeCells count="9">
    <mergeCell ref="A1:H1"/>
    <mergeCell ref="A2:H2"/>
    <mergeCell ref="A3:H3"/>
    <mergeCell ref="C19:H19"/>
    <mergeCell ref="C17:H17"/>
    <mergeCell ref="C18:H18"/>
    <mergeCell ref="B7:E7"/>
    <mergeCell ref="B11:E11"/>
    <mergeCell ref="B16:F16"/>
  </mergeCells>
  <printOptions/>
  <pageMargins left="0.7" right="0.7" top="0.75" bottom="0.75" header="0.3" footer="0.3"/>
  <pageSetup horizontalDpi="1200" verticalDpi="1200" orientation="landscape" scale="84" r:id="rId1"/>
</worksheet>
</file>

<file path=xl/worksheets/sheet6.xml><?xml version="1.0" encoding="utf-8"?>
<worksheet xmlns="http://schemas.openxmlformats.org/spreadsheetml/2006/main" xmlns:r="http://schemas.openxmlformats.org/officeDocument/2006/relationships">
  <dimension ref="A1:H29"/>
  <sheetViews>
    <sheetView view="pageBreakPreview" zoomScale="115" zoomScaleSheetLayoutView="115" workbookViewId="0" topLeftCell="A1">
      <selection activeCell="A1" sqref="A1:H1"/>
    </sheetView>
  </sheetViews>
  <sheetFormatPr defaultColWidth="9.140625" defaultRowHeight="15"/>
  <cols>
    <col min="1" max="1" width="45.00390625" style="0" customWidth="1"/>
    <col min="8" max="8" width="34.00390625" style="0" customWidth="1"/>
  </cols>
  <sheetData>
    <row r="1" spans="1:8" ht="16.5">
      <c r="A1" s="210" t="s">
        <v>104</v>
      </c>
      <c r="B1" s="210"/>
      <c r="C1" s="210"/>
      <c r="D1" s="210"/>
      <c r="E1" s="210"/>
      <c r="F1" s="210"/>
      <c r="G1" s="210"/>
      <c r="H1" s="210"/>
    </row>
    <row r="2" spans="1:8" ht="15">
      <c r="A2" s="210" t="s">
        <v>105</v>
      </c>
      <c r="B2" s="210"/>
      <c r="C2" s="210"/>
      <c r="D2" s="210"/>
      <c r="E2" s="210"/>
      <c r="F2" s="210"/>
      <c r="G2" s="210"/>
      <c r="H2" s="210"/>
    </row>
    <row r="3" spans="1:8" ht="15">
      <c r="A3" s="210" t="s">
        <v>106</v>
      </c>
      <c r="B3" s="210"/>
      <c r="C3" s="210"/>
      <c r="D3" s="210"/>
      <c r="E3" s="210"/>
      <c r="F3" s="210"/>
      <c r="G3" s="210"/>
      <c r="H3" s="210"/>
    </row>
    <row r="4" ht="15.75" thickBot="1">
      <c r="A4" s="13"/>
    </row>
    <row r="5" spans="1:8" ht="15.75" thickBot="1">
      <c r="A5" s="120"/>
      <c r="B5" s="121">
        <v>2005</v>
      </c>
      <c r="C5" s="121">
        <v>2006</v>
      </c>
      <c r="D5" s="121">
        <v>2007</v>
      </c>
      <c r="E5" s="121">
        <v>2008</v>
      </c>
      <c r="F5" s="121">
        <v>2009</v>
      </c>
      <c r="G5" s="121">
        <v>2010</v>
      </c>
      <c r="H5" s="122"/>
    </row>
    <row r="6" spans="1:8" ht="27.75">
      <c r="A6" s="92" t="s">
        <v>107</v>
      </c>
      <c r="B6" s="112">
        <v>0.033</v>
      </c>
      <c r="C6" s="112">
        <v>0.033</v>
      </c>
      <c r="D6" s="112">
        <v>0.039</v>
      </c>
      <c r="E6" s="112">
        <v>0.033</v>
      </c>
      <c r="F6" s="123" t="s">
        <v>74</v>
      </c>
      <c r="G6" s="123">
        <v>0.03</v>
      </c>
      <c r="H6" s="124" t="s">
        <v>108</v>
      </c>
    </row>
    <row r="7" spans="1:8" ht="29.25">
      <c r="A7" s="125" t="s">
        <v>109</v>
      </c>
      <c r="B7" s="126">
        <v>988.4</v>
      </c>
      <c r="C7" s="126">
        <v>558.4</v>
      </c>
      <c r="D7" s="126">
        <v>550</v>
      </c>
      <c r="E7" s="126">
        <v>786</v>
      </c>
      <c r="F7" s="127">
        <v>582</v>
      </c>
      <c r="G7" s="127">
        <v>599</v>
      </c>
      <c r="H7" s="128" t="s">
        <v>110</v>
      </c>
    </row>
    <row r="8" spans="1:8" ht="30" thickBot="1">
      <c r="A8" s="101" t="s">
        <v>95</v>
      </c>
      <c r="B8" s="129" t="s">
        <v>74</v>
      </c>
      <c r="C8" s="129" t="s">
        <v>74</v>
      </c>
      <c r="D8" s="129" t="s">
        <v>74</v>
      </c>
      <c r="E8" s="130">
        <v>0.4</v>
      </c>
      <c r="F8" s="130">
        <v>0.9</v>
      </c>
      <c r="G8" s="130">
        <v>1.3</v>
      </c>
      <c r="H8" s="106" t="s">
        <v>96</v>
      </c>
    </row>
    <row r="9" ht="15">
      <c r="A9" s="9"/>
    </row>
    <row r="10" spans="1:8" ht="15">
      <c r="A10" s="21" t="s">
        <v>69</v>
      </c>
      <c r="B10" s="234" t="s">
        <v>246</v>
      </c>
      <c r="C10" s="234"/>
      <c r="D10" s="234"/>
      <c r="E10" s="234"/>
      <c r="F10" s="234"/>
      <c r="G10" s="234"/>
      <c r="H10" s="233"/>
    </row>
    <row r="12" spans="1:8" ht="15" customHeight="1">
      <c r="A12" s="7" t="s">
        <v>70</v>
      </c>
      <c r="B12" s="224" t="s">
        <v>112</v>
      </c>
      <c r="C12" s="233"/>
      <c r="D12" s="233"/>
      <c r="E12" s="233"/>
      <c r="F12" s="233"/>
      <c r="G12" s="233"/>
      <c r="H12" s="233"/>
    </row>
    <row r="28" ht="15">
      <c r="C28" s="10"/>
    </row>
    <row r="29" ht="15">
      <c r="C29" s="10"/>
    </row>
  </sheetData>
  <mergeCells count="5">
    <mergeCell ref="B12:H12"/>
    <mergeCell ref="A1:H1"/>
    <mergeCell ref="A2:H2"/>
    <mergeCell ref="A3:H3"/>
    <mergeCell ref="B10:H10"/>
  </mergeCells>
  <printOptions/>
  <pageMargins left="0.7" right="0.7" top="0.75" bottom="0.75" header="0.3" footer="0.3"/>
  <pageSetup horizontalDpi="1200" verticalDpi="1200" orientation="landscape" scale="91" r:id="rId1"/>
</worksheet>
</file>

<file path=xl/worksheets/sheet7.xml><?xml version="1.0" encoding="utf-8"?>
<worksheet xmlns="http://schemas.openxmlformats.org/spreadsheetml/2006/main" xmlns:r="http://schemas.openxmlformats.org/officeDocument/2006/relationships">
  <dimension ref="A1:G29"/>
  <sheetViews>
    <sheetView view="pageBreakPreview" zoomScaleSheetLayoutView="100" workbookViewId="0" topLeftCell="A1">
      <selection activeCell="A1" sqref="A1:G1"/>
    </sheetView>
  </sheetViews>
  <sheetFormatPr defaultColWidth="9.140625" defaultRowHeight="15"/>
  <cols>
    <col min="1" max="1" width="45.8515625" style="0" customWidth="1"/>
    <col min="7" max="7" width="42.57421875" style="0" customWidth="1"/>
  </cols>
  <sheetData>
    <row r="1" spans="1:7" ht="16.5">
      <c r="A1" s="235" t="s">
        <v>113</v>
      </c>
      <c r="B1" s="235"/>
      <c r="C1" s="235"/>
      <c r="D1" s="235"/>
      <c r="E1" s="235"/>
      <c r="F1" s="235"/>
      <c r="G1" s="235"/>
    </row>
    <row r="2" spans="1:7" ht="15">
      <c r="A2" s="235" t="s">
        <v>114</v>
      </c>
      <c r="B2" s="235"/>
      <c r="C2" s="235"/>
      <c r="D2" s="235"/>
      <c r="E2" s="235"/>
      <c r="F2" s="235"/>
      <c r="G2" s="235"/>
    </row>
    <row r="3" spans="1:7" ht="15">
      <c r="A3" s="235" t="s">
        <v>115</v>
      </c>
      <c r="B3" s="235"/>
      <c r="C3" s="235"/>
      <c r="D3" s="235"/>
      <c r="E3" s="235"/>
      <c r="F3" s="235"/>
      <c r="G3" s="235"/>
    </row>
    <row r="4" ht="16.5" thickBot="1">
      <c r="A4" s="12"/>
    </row>
    <row r="5" spans="1:7" ht="15.75" thickBot="1">
      <c r="A5" s="107"/>
      <c r="B5" s="90">
        <v>2007</v>
      </c>
      <c r="C5" s="90">
        <v>2008</v>
      </c>
      <c r="D5" s="90">
        <v>2009</v>
      </c>
      <c r="E5" s="90">
        <v>2010</v>
      </c>
      <c r="F5" s="90" t="s">
        <v>200</v>
      </c>
      <c r="G5" s="122"/>
    </row>
    <row r="6" spans="1:7" ht="15.75" customHeight="1" thickBot="1">
      <c r="A6" s="101" t="s">
        <v>116</v>
      </c>
      <c r="B6" s="236" t="s">
        <v>117</v>
      </c>
      <c r="C6" s="236"/>
      <c r="D6" s="236"/>
      <c r="E6" s="236"/>
      <c r="F6" s="236"/>
      <c r="G6" s="106" t="s">
        <v>92</v>
      </c>
    </row>
    <row r="7" spans="1:7" ht="15">
      <c r="A7" s="131" t="s">
        <v>118</v>
      </c>
      <c r="B7" s="132">
        <v>24</v>
      </c>
      <c r="C7" s="132">
        <v>21</v>
      </c>
      <c r="D7" s="132">
        <v>19</v>
      </c>
      <c r="E7" s="132">
        <v>26</v>
      </c>
      <c r="F7" s="132">
        <v>29</v>
      </c>
      <c r="G7" s="95" t="s">
        <v>119</v>
      </c>
    </row>
    <row r="8" spans="1:7" ht="27.75">
      <c r="A8" s="131" t="s">
        <v>120</v>
      </c>
      <c r="B8" s="132">
        <v>24</v>
      </c>
      <c r="C8" s="132">
        <v>28</v>
      </c>
      <c r="D8" s="132">
        <v>31</v>
      </c>
      <c r="E8" s="132">
        <v>42</v>
      </c>
      <c r="F8" s="132">
        <v>31</v>
      </c>
      <c r="G8" s="95" t="s">
        <v>121</v>
      </c>
    </row>
    <row r="9" spans="1:7" ht="27.75">
      <c r="A9" s="131" t="s">
        <v>122</v>
      </c>
      <c r="B9" s="132">
        <v>8</v>
      </c>
      <c r="C9" s="132">
        <v>5</v>
      </c>
      <c r="D9" s="132">
        <v>4</v>
      </c>
      <c r="E9" s="132">
        <v>4</v>
      </c>
      <c r="F9" s="132">
        <v>4</v>
      </c>
      <c r="G9" s="95" t="s">
        <v>94</v>
      </c>
    </row>
    <row r="10" spans="1:7" ht="15">
      <c r="A10" s="131" t="s">
        <v>123</v>
      </c>
      <c r="B10" s="132">
        <v>1.831</v>
      </c>
      <c r="C10" s="132">
        <v>1.82</v>
      </c>
      <c r="D10" s="132">
        <v>1.69</v>
      </c>
      <c r="E10" s="132">
        <v>1.78</v>
      </c>
      <c r="F10" s="132">
        <v>1.86</v>
      </c>
      <c r="G10" s="95" t="s">
        <v>124</v>
      </c>
    </row>
    <row r="11" spans="1:7" ht="27.75">
      <c r="A11" s="131" t="s">
        <v>125</v>
      </c>
      <c r="B11" s="132" t="s">
        <v>74</v>
      </c>
      <c r="C11" s="132">
        <v>352.45</v>
      </c>
      <c r="D11" s="132">
        <v>349.29</v>
      </c>
      <c r="E11" s="132">
        <v>340.25</v>
      </c>
      <c r="F11" s="132">
        <v>343.59</v>
      </c>
      <c r="G11" s="95" t="s">
        <v>126</v>
      </c>
    </row>
    <row r="12" spans="1:7" ht="15">
      <c r="A12" s="131" t="s">
        <v>127</v>
      </c>
      <c r="B12" s="132">
        <v>26</v>
      </c>
      <c r="C12" s="132">
        <v>22</v>
      </c>
      <c r="D12" s="132">
        <v>21</v>
      </c>
      <c r="E12" s="132">
        <v>18</v>
      </c>
      <c r="F12" s="132">
        <v>17</v>
      </c>
      <c r="G12" s="95" t="s">
        <v>128</v>
      </c>
    </row>
    <row r="13" spans="1:7" ht="27">
      <c r="A13" s="131" t="s">
        <v>129</v>
      </c>
      <c r="B13" s="132">
        <v>0.94</v>
      </c>
      <c r="C13" s="132">
        <v>0.64</v>
      </c>
      <c r="D13" s="132">
        <v>0.64</v>
      </c>
      <c r="E13" s="132">
        <v>0.71</v>
      </c>
      <c r="F13" s="132">
        <v>0.84</v>
      </c>
      <c r="G13" s="95" t="s">
        <v>130</v>
      </c>
    </row>
    <row r="14" spans="1:7" ht="30" thickBot="1">
      <c r="A14" s="133" t="s">
        <v>131</v>
      </c>
      <c r="B14" s="134" t="s">
        <v>74</v>
      </c>
      <c r="C14" s="134">
        <v>168.79</v>
      </c>
      <c r="D14" s="134">
        <v>218.6</v>
      </c>
      <c r="E14" s="134">
        <v>195.13</v>
      </c>
      <c r="F14" s="134">
        <v>71.5</v>
      </c>
      <c r="G14" s="106" t="s">
        <v>98</v>
      </c>
    </row>
    <row r="15" ht="15">
      <c r="A15" s="9"/>
    </row>
    <row r="16" spans="1:7" ht="15" customHeight="1">
      <c r="A16" s="7" t="s">
        <v>55</v>
      </c>
      <c r="B16" s="224" t="s">
        <v>247</v>
      </c>
      <c r="C16" s="224"/>
      <c r="D16" s="224"/>
      <c r="E16" s="224"/>
      <c r="F16" s="224"/>
      <c r="G16" s="224"/>
    </row>
    <row r="17" spans="1:7" ht="15" customHeight="1">
      <c r="A17" s="20"/>
      <c r="B17" t="s">
        <v>111</v>
      </c>
      <c r="C17" s="224" t="s">
        <v>248</v>
      </c>
      <c r="D17" s="224"/>
      <c r="E17" s="224"/>
      <c r="F17" s="224"/>
      <c r="G17" s="224"/>
    </row>
    <row r="28" ht="15">
      <c r="C28" s="10"/>
    </row>
    <row r="29" ht="15">
      <c r="C29" s="10"/>
    </row>
  </sheetData>
  <mergeCells count="6">
    <mergeCell ref="C17:G17"/>
    <mergeCell ref="A1:G1"/>
    <mergeCell ref="A2:G2"/>
    <mergeCell ref="A3:G3"/>
    <mergeCell ref="B16:G16"/>
    <mergeCell ref="B6:F6"/>
  </mergeCells>
  <printOptions/>
  <pageMargins left="0.7" right="0.7" top="0.75" bottom="0.75" header="0.3" footer="0.3"/>
  <pageSetup horizontalDpi="1200" verticalDpi="1200" orientation="landscape" scale="91" r:id="rId1"/>
</worksheet>
</file>

<file path=xl/worksheets/sheet8.xml><?xml version="1.0" encoding="utf-8"?>
<worksheet xmlns="http://schemas.openxmlformats.org/spreadsheetml/2006/main" xmlns:r="http://schemas.openxmlformats.org/officeDocument/2006/relationships">
  <dimension ref="A1:E16"/>
  <sheetViews>
    <sheetView view="pageBreakPreview" zoomScale="115" zoomScaleSheetLayoutView="115" workbookViewId="0" topLeftCell="A1">
      <selection activeCell="A1" sqref="A1:E1"/>
    </sheetView>
  </sheetViews>
  <sheetFormatPr defaultColWidth="9.140625" defaultRowHeight="15"/>
  <cols>
    <col min="1" max="1" width="23.8515625" style="0" customWidth="1"/>
    <col min="2" max="2" width="15.57421875" style="0" customWidth="1"/>
    <col min="3" max="3" width="15.140625" style="0" customWidth="1"/>
    <col min="4" max="4" width="14.28125" style="0" customWidth="1"/>
    <col min="5" max="5" width="40.140625" style="0" customWidth="1"/>
  </cols>
  <sheetData>
    <row r="1" spans="1:5" ht="16.5">
      <c r="A1" s="235" t="s">
        <v>289</v>
      </c>
      <c r="B1" s="235"/>
      <c r="C1" s="235"/>
      <c r="D1" s="235"/>
      <c r="E1" s="235"/>
    </row>
    <row r="2" spans="1:5" ht="15">
      <c r="A2" s="235" t="s">
        <v>290</v>
      </c>
      <c r="B2" s="235"/>
      <c r="C2" s="235"/>
      <c r="D2" s="235"/>
      <c r="E2" s="235"/>
    </row>
    <row r="3" spans="1:5" ht="16.5">
      <c r="A3" s="237" t="s">
        <v>291</v>
      </c>
      <c r="B3" s="237"/>
      <c r="C3" s="237"/>
      <c r="D3" s="237"/>
      <c r="E3" s="237"/>
    </row>
    <row r="4" ht="15.75" thickBot="1"/>
    <row r="5" spans="1:5" ht="15.75" thickBot="1">
      <c r="A5" s="196"/>
      <c r="B5" s="197">
        <v>2006</v>
      </c>
      <c r="C5" s="197">
        <v>2008</v>
      </c>
      <c r="D5" s="197">
        <v>2010</v>
      </c>
      <c r="E5" s="196"/>
    </row>
    <row r="6" spans="1:5" ht="27">
      <c r="A6" s="198" t="s">
        <v>271</v>
      </c>
      <c r="B6" s="199">
        <v>2463168</v>
      </c>
      <c r="C6" s="199">
        <v>2260916</v>
      </c>
      <c r="D6" s="199">
        <v>3271227</v>
      </c>
      <c r="E6" s="203" t="s">
        <v>281</v>
      </c>
    </row>
    <row r="7" spans="1:5" ht="27">
      <c r="A7" s="200" t="s">
        <v>272</v>
      </c>
      <c r="B7" s="199">
        <v>13943</v>
      </c>
      <c r="C7" s="199">
        <v>13198</v>
      </c>
      <c r="D7" s="199">
        <v>13983</v>
      </c>
      <c r="E7" s="203" t="s">
        <v>282</v>
      </c>
    </row>
    <row r="8" spans="1:5" ht="27">
      <c r="A8" s="200" t="s">
        <v>273</v>
      </c>
      <c r="B8" s="199">
        <v>29800</v>
      </c>
      <c r="C8" s="199">
        <v>29229</v>
      </c>
      <c r="D8" s="199">
        <v>31412</v>
      </c>
      <c r="E8" s="204" t="s">
        <v>119</v>
      </c>
    </row>
    <row r="9" spans="1:5" ht="25.5">
      <c r="A9" s="200" t="s">
        <v>274</v>
      </c>
      <c r="B9" s="199">
        <v>213513</v>
      </c>
      <c r="C9" s="199">
        <v>242765</v>
      </c>
      <c r="D9" s="199">
        <v>158158</v>
      </c>
      <c r="E9" s="203" t="s">
        <v>283</v>
      </c>
    </row>
    <row r="10" spans="1:5" ht="38.25">
      <c r="A10" s="200" t="s">
        <v>275</v>
      </c>
      <c r="B10" s="199">
        <v>37187</v>
      </c>
      <c r="C10" s="199">
        <v>36200</v>
      </c>
      <c r="D10" s="199">
        <v>44123</v>
      </c>
      <c r="E10" s="203" t="s">
        <v>284</v>
      </c>
    </row>
    <row r="11" spans="1:5" ht="39.75">
      <c r="A11" s="200" t="s">
        <v>276</v>
      </c>
      <c r="B11" s="199">
        <v>2138326</v>
      </c>
      <c r="C11" s="199">
        <v>1980832</v>
      </c>
      <c r="D11" s="199">
        <v>3043720</v>
      </c>
      <c r="E11" s="204" t="s">
        <v>285</v>
      </c>
    </row>
    <row r="12" spans="1:5" ht="27">
      <c r="A12" s="200" t="s">
        <v>277</v>
      </c>
      <c r="B12" s="199">
        <v>691650</v>
      </c>
      <c r="C12" s="199">
        <v>599781</v>
      </c>
      <c r="D12" s="199">
        <v>560775</v>
      </c>
      <c r="E12" s="204" t="s">
        <v>286</v>
      </c>
    </row>
    <row r="13" spans="1:5" ht="27">
      <c r="A13" s="200" t="s">
        <v>278</v>
      </c>
      <c r="B13" s="199">
        <v>162720</v>
      </c>
      <c r="C13" s="199">
        <v>170560</v>
      </c>
      <c r="D13" s="199">
        <v>182070</v>
      </c>
      <c r="E13" s="204" t="s">
        <v>287</v>
      </c>
    </row>
    <row r="14" spans="1:5" ht="26.25" thickBot="1">
      <c r="A14" s="201" t="s">
        <v>279</v>
      </c>
      <c r="B14" s="202">
        <v>1226</v>
      </c>
      <c r="C14" s="202">
        <v>1463</v>
      </c>
      <c r="D14" s="202">
        <v>1351</v>
      </c>
      <c r="E14" s="205" t="s">
        <v>288</v>
      </c>
    </row>
    <row r="15" spans="1:5" ht="15">
      <c r="A15" s="181"/>
      <c r="B15" s="181"/>
      <c r="C15" s="181"/>
      <c r="D15" s="181"/>
      <c r="E15" s="181"/>
    </row>
    <row r="16" spans="1:5" ht="15">
      <c r="A16" s="7" t="s">
        <v>280</v>
      </c>
      <c r="B16" s="229" t="s">
        <v>268</v>
      </c>
      <c r="C16" s="229"/>
      <c r="D16" s="229"/>
      <c r="E16" s="229"/>
    </row>
  </sheetData>
  <mergeCells count="4">
    <mergeCell ref="B16:E16"/>
    <mergeCell ref="A1:E1"/>
    <mergeCell ref="A2:E2"/>
    <mergeCell ref="A3:E3"/>
  </mergeCells>
  <printOptions/>
  <pageMargins left="0.7" right="0.7" top="0.75" bottom="0.75" header="0.3" footer="0.3"/>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N29"/>
  <sheetViews>
    <sheetView view="pageBreakPreview" zoomScale="115" zoomScaleSheetLayoutView="115" workbookViewId="0" topLeftCell="A1">
      <selection activeCell="A1" sqref="A1:J1"/>
    </sheetView>
  </sheetViews>
  <sheetFormatPr defaultColWidth="9.140625" defaultRowHeight="15"/>
  <cols>
    <col min="1" max="1" width="23.7109375" style="0" customWidth="1"/>
    <col min="9" max="9" width="11.140625" style="0" customWidth="1"/>
    <col min="10" max="10" width="23.28125" style="0" customWidth="1"/>
    <col min="12" max="12" width="9.140625" style="0" hidden="1" customWidth="1"/>
    <col min="13" max="13" width="19.140625" style="0" hidden="1" customWidth="1"/>
    <col min="14" max="14" width="18.57421875" style="0" hidden="1" customWidth="1"/>
    <col min="15" max="15" width="9.140625" style="0" hidden="1" customWidth="1"/>
  </cols>
  <sheetData>
    <row r="1" spans="1:10" ht="16.5">
      <c r="A1" s="210" t="s">
        <v>135</v>
      </c>
      <c r="B1" s="210"/>
      <c r="C1" s="210"/>
      <c r="D1" s="210"/>
      <c r="E1" s="210"/>
      <c r="F1" s="210"/>
      <c r="G1" s="210"/>
      <c r="H1" s="210"/>
      <c r="I1" s="210"/>
      <c r="J1" s="210"/>
    </row>
    <row r="2" spans="1:10" ht="15">
      <c r="A2" s="210" t="s">
        <v>132</v>
      </c>
      <c r="B2" s="210"/>
      <c r="C2" s="210"/>
      <c r="D2" s="210"/>
      <c r="E2" s="210"/>
      <c r="F2" s="210"/>
      <c r="G2" s="210"/>
      <c r="H2" s="210"/>
      <c r="I2" s="210"/>
      <c r="J2" s="210"/>
    </row>
    <row r="3" spans="1:10" ht="15">
      <c r="A3" s="210" t="s">
        <v>133</v>
      </c>
      <c r="B3" s="210"/>
      <c r="C3" s="210"/>
      <c r="D3" s="210"/>
      <c r="E3" s="210"/>
      <c r="F3" s="210"/>
      <c r="G3" s="210"/>
      <c r="H3" s="210"/>
      <c r="I3" s="210"/>
      <c r="J3" s="210"/>
    </row>
    <row r="4" ht="16.5" thickBot="1">
      <c r="A4" s="12"/>
    </row>
    <row r="5" spans="1:14" ht="41.25" customHeight="1" thickBot="1">
      <c r="A5" s="135"/>
      <c r="B5" s="136">
        <v>2005</v>
      </c>
      <c r="C5" s="136">
        <v>2006</v>
      </c>
      <c r="D5" s="136">
        <v>2007</v>
      </c>
      <c r="E5" s="136">
        <v>2008</v>
      </c>
      <c r="F5" s="136">
        <v>2009</v>
      </c>
      <c r="G5" s="136">
        <v>2010</v>
      </c>
      <c r="H5" s="136">
        <v>2011</v>
      </c>
      <c r="I5" s="195" t="s">
        <v>294</v>
      </c>
      <c r="J5" s="137"/>
      <c r="M5" s="43" t="s">
        <v>214</v>
      </c>
      <c r="N5" s="43" t="s">
        <v>215</v>
      </c>
    </row>
    <row r="6" spans="1:14" ht="15">
      <c r="A6" s="92" t="s">
        <v>25</v>
      </c>
      <c r="B6" s="138">
        <v>86</v>
      </c>
      <c r="C6" s="138">
        <v>61</v>
      </c>
      <c r="D6" s="138">
        <v>43</v>
      </c>
      <c r="E6" s="138">
        <v>51</v>
      </c>
      <c r="F6" s="138">
        <v>56</v>
      </c>
      <c r="G6" s="138">
        <v>59</v>
      </c>
      <c r="H6" s="138">
        <v>57</v>
      </c>
      <c r="I6" s="139">
        <f>(H6-D6)/D6</f>
        <v>0.32558139534883723</v>
      </c>
      <c r="J6" s="95" t="s">
        <v>26</v>
      </c>
      <c r="M6" s="44">
        <f>H6/H19</f>
        <v>0.013754826254826255</v>
      </c>
      <c r="N6" s="44">
        <f>(H6-G6)/G6</f>
        <v>-0.03389830508474576</v>
      </c>
    </row>
    <row r="7" spans="1:14" ht="15">
      <c r="A7" s="92" t="s">
        <v>27</v>
      </c>
      <c r="B7" s="182">
        <v>1349</v>
      </c>
      <c r="C7" s="182">
        <v>1092</v>
      </c>
      <c r="D7" s="182">
        <v>861</v>
      </c>
      <c r="E7" s="182">
        <v>726</v>
      </c>
      <c r="F7" s="182">
        <v>790</v>
      </c>
      <c r="G7" s="182">
        <v>706</v>
      </c>
      <c r="H7" s="182">
        <v>489</v>
      </c>
      <c r="I7" s="139">
        <f aca="true" t="shared" si="0" ref="I7:I20">(H7-D7)/D7</f>
        <v>-0.43205574912891986</v>
      </c>
      <c r="J7" s="95" t="s">
        <v>28</v>
      </c>
      <c r="M7" s="44">
        <f>H7/H19</f>
        <v>0.1180019305019305</v>
      </c>
      <c r="N7" s="44">
        <f aca="true" t="shared" si="1" ref="N7:N18">(H7-G7)/G7</f>
        <v>-0.3073654390934844</v>
      </c>
    </row>
    <row r="8" spans="1:14" ht="15">
      <c r="A8" s="92" t="s">
        <v>29</v>
      </c>
      <c r="B8" s="183" t="s">
        <v>74</v>
      </c>
      <c r="C8" s="183">
        <v>1581</v>
      </c>
      <c r="D8" s="183">
        <v>1836</v>
      </c>
      <c r="E8" s="183">
        <v>1752</v>
      </c>
      <c r="F8" s="183">
        <v>593</v>
      </c>
      <c r="G8" s="183">
        <v>106</v>
      </c>
      <c r="H8" s="183">
        <v>110</v>
      </c>
      <c r="I8" s="139">
        <f t="shared" si="0"/>
        <v>-0.9400871459694989</v>
      </c>
      <c r="J8" s="95" t="s">
        <v>30</v>
      </c>
      <c r="M8" s="44">
        <f>H8/H19</f>
        <v>0.026544401544401543</v>
      </c>
      <c r="N8" s="44">
        <f t="shared" si="1"/>
        <v>0.03773584905660377</v>
      </c>
    </row>
    <row r="9" spans="1:14" ht="15">
      <c r="A9" s="92" t="s">
        <v>31</v>
      </c>
      <c r="B9" s="183">
        <v>201</v>
      </c>
      <c r="C9" s="183">
        <v>150</v>
      </c>
      <c r="D9" s="183">
        <v>120</v>
      </c>
      <c r="E9" s="183">
        <v>92</v>
      </c>
      <c r="F9" s="183">
        <v>98</v>
      </c>
      <c r="G9" s="183">
        <v>114</v>
      </c>
      <c r="H9" s="183">
        <v>121</v>
      </c>
      <c r="I9" s="139">
        <f t="shared" si="0"/>
        <v>0.008333333333333333</v>
      </c>
      <c r="J9" s="95" t="s">
        <v>32</v>
      </c>
      <c r="M9" s="44">
        <f>H9/H19</f>
        <v>0.0291988416988417</v>
      </c>
      <c r="N9" s="44">
        <f t="shared" si="1"/>
        <v>0.06140350877192982</v>
      </c>
    </row>
    <row r="10" spans="1:14" ht="15">
      <c r="A10" s="92" t="s">
        <v>33</v>
      </c>
      <c r="B10" s="183">
        <v>374</v>
      </c>
      <c r="C10" s="183">
        <v>393</v>
      </c>
      <c r="D10" s="183">
        <v>428</v>
      </c>
      <c r="E10" s="183">
        <v>409</v>
      </c>
      <c r="F10" s="183">
        <v>426</v>
      </c>
      <c r="G10" s="183">
        <v>439</v>
      </c>
      <c r="H10" s="183">
        <v>398</v>
      </c>
      <c r="I10" s="139">
        <f t="shared" si="0"/>
        <v>-0.07009345794392523</v>
      </c>
      <c r="J10" s="95" t="s">
        <v>34</v>
      </c>
      <c r="M10" s="44">
        <f>H10/H19</f>
        <v>0.09604247104247104</v>
      </c>
      <c r="N10" s="44">
        <f t="shared" si="1"/>
        <v>-0.09339407744874716</v>
      </c>
    </row>
    <row r="11" spans="1:14" ht="15">
      <c r="A11" s="92" t="s">
        <v>35</v>
      </c>
      <c r="B11" s="183">
        <v>355</v>
      </c>
      <c r="C11" s="183">
        <v>290</v>
      </c>
      <c r="D11" s="183">
        <v>112</v>
      </c>
      <c r="E11" s="183">
        <v>58</v>
      </c>
      <c r="F11" s="183">
        <v>58</v>
      </c>
      <c r="G11" s="183">
        <v>89</v>
      </c>
      <c r="H11" s="183">
        <v>92</v>
      </c>
      <c r="I11" s="139">
        <f t="shared" si="0"/>
        <v>-0.17857142857142858</v>
      </c>
      <c r="J11" s="95" t="s">
        <v>36</v>
      </c>
      <c r="M11" s="44">
        <f>H11/H19</f>
        <v>0.0222007722007722</v>
      </c>
      <c r="N11" s="44">
        <f t="shared" si="1"/>
        <v>0.033707865168539325</v>
      </c>
    </row>
    <row r="12" spans="1:14" ht="15">
      <c r="A12" s="92" t="s">
        <v>37</v>
      </c>
      <c r="B12" s="183">
        <v>74</v>
      </c>
      <c r="C12" s="183">
        <v>58</v>
      </c>
      <c r="D12" s="183">
        <v>30</v>
      </c>
      <c r="E12" s="183">
        <v>33</v>
      </c>
      <c r="F12" s="183">
        <v>32</v>
      </c>
      <c r="G12" s="183">
        <v>32.2</v>
      </c>
      <c r="H12" s="183">
        <v>35</v>
      </c>
      <c r="I12" s="139">
        <f t="shared" si="0"/>
        <v>0.16666666666666666</v>
      </c>
      <c r="J12" s="95" t="s">
        <v>38</v>
      </c>
      <c r="M12" s="44">
        <f>H12/H19</f>
        <v>0.008445945945945946</v>
      </c>
      <c r="N12" s="44">
        <f t="shared" si="1"/>
        <v>0.08695652173913034</v>
      </c>
    </row>
    <row r="13" spans="1:14" ht="15">
      <c r="A13" s="92" t="s">
        <v>41</v>
      </c>
      <c r="B13" s="183">
        <v>52</v>
      </c>
      <c r="C13" s="183">
        <v>46</v>
      </c>
      <c r="D13" s="183">
        <v>37</v>
      </c>
      <c r="E13" s="183">
        <v>44</v>
      </c>
      <c r="F13" s="183">
        <v>80</v>
      </c>
      <c r="G13" s="183">
        <v>94</v>
      </c>
      <c r="H13" s="183">
        <v>97</v>
      </c>
      <c r="I13" s="139">
        <f t="shared" si="0"/>
        <v>1.6216216216216217</v>
      </c>
      <c r="J13" s="95" t="s">
        <v>42</v>
      </c>
      <c r="M13" s="44" t="s">
        <v>74</v>
      </c>
      <c r="N13" s="44" t="s">
        <v>74</v>
      </c>
    </row>
    <row r="14" spans="1:14" ht="15">
      <c r="A14" s="92" t="s">
        <v>43</v>
      </c>
      <c r="B14" s="183">
        <v>1145</v>
      </c>
      <c r="C14" s="183">
        <v>1613</v>
      </c>
      <c r="D14" s="183">
        <v>1616</v>
      </c>
      <c r="E14" s="183">
        <v>1644</v>
      </c>
      <c r="F14" s="183">
        <v>1649</v>
      </c>
      <c r="G14" s="183">
        <v>1611</v>
      </c>
      <c r="H14" s="183">
        <v>1780</v>
      </c>
      <c r="I14" s="139">
        <f t="shared" si="0"/>
        <v>0.10148514851485149</v>
      </c>
      <c r="J14" s="95" t="s">
        <v>44</v>
      </c>
      <c r="M14" s="44">
        <f>H14/H19</f>
        <v>0.4295366795366795</v>
      </c>
      <c r="N14" s="44">
        <f t="shared" si="1"/>
        <v>0.10490378646803228</v>
      </c>
    </row>
    <row r="15" spans="1:14" ht="15">
      <c r="A15" s="92" t="s">
        <v>45</v>
      </c>
      <c r="B15" s="183">
        <v>227</v>
      </c>
      <c r="C15" s="183">
        <v>164</v>
      </c>
      <c r="D15" s="183">
        <v>106</v>
      </c>
      <c r="E15" s="183">
        <v>93</v>
      </c>
      <c r="F15" s="183">
        <v>73</v>
      </c>
      <c r="G15" s="183">
        <v>56</v>
      </c>
      <c r="H15" s="183">
        <v>56</v>
      </c>
      <c r="I15" s="139">
        <f t="shared" si="0"/>
        <v>-0.4716981132075472</v>
      </c>
      <c r="J15" s="95" t="s">
        <v>46</v>
      </c>
      <c r="M15" s="44">
        <f>H15/H19</f>
        <v>0.013513513513513514</v>
      </c>
      <c r="N15" s="44" t="s">
        <v>139</v>
      </c>
    </row>
    <row r="16" spans="1:14" ht="15">
      <c r="A16" s="92" t="s">
        <v>47</v>
      </c>
      <c r="B16" s="183">
        <v>1100</v>
      </c>
      <c r="C16" s="183">
        <v>711</v>
      </c>
      <c r="D16" s="183">
        <v>372</v>
      </c>
      <c r="E16" s="183">
        <v>290</v>
      </c>
      <c r="F16" s="183">
        <v>231</v>
      </c>
      <c r="G16" s="183">
        <v>168</v>
      </c>
      <c r="H16" s="183">
        <v>177</v>
      </c>
      <c r="I16" s="139">
        <f t="shared" si="0"/>
        <v>-0.5241935483870968</v>
      </c>
      <c r="J16" s="95" t="s">
        <v>48</v>
      </c>
      <c r="M16" s="44">
        <f>H16/H19</f>
        <v>0.04271235521235521</v>
      </c>
      <c r="N16" s="44">
        <f t="shared" si="1"/>
        <v>0.05357142857142857</v>
      </c>
    </row>
    <row r="17" spans="1:14" ht="15">
      <c r="A17" s="92" t="s">
        <v>49</v>
      </c>
      <c r="B17" s="183">
        <v>659</v>
      </c>
      <c r="C17" s="183">
        <v>541</v>
      </c>
      <c r="D17" s="183">
        <v>513</v>
      </c>
      <c r="E17" s="183">
        <v>561</v>
      </c>
      <c r="F17" s="183">
        <v>560</v>
      </c>
      <c r="G17" s="183">
        <v>584</v>
      </c>
      <c r="H17" s="183">
        <v>642</v>
      </c>
      <c r="I17" s="139">
        <f t="shared" si="0"/>
        <v>0.25146198830409355</v>
      </c>
      <c r="J17" s="95" t="s">
        <v>50</v>
      </c>
      <c r="M17" s="44">
        <f>H17/H19</f>
        <v>0.15492277992277992</v>
      </c>
      <c r="N17" s="44">
        <f t="shared" si="1"/>
        <v>0.09931506849315068</v>
      </c>
    </row>
    <row r="18" spans="1:14" ht="15.75" thickBot="1">
      <c r="A18" s="101" t="s">
        <v>51</v>
      </c>
      <c r="B18" s="184">
        <v>818</v>
      </c>
      <c r="C18" s="184">
        <v>535</v>
      </c>
      <c r="D18" s="184">
        <v>428</v>
      </c>
      <c r="E18" s="184">
        <v>431</v>
      </c>
      <c r="F18" s="184">
        <v>315</v>
      </c>
      <c r="G18" s="184">
        <v>178</v>
      </c>
      <c r="H18" s="185">
        <v>90</v>
      </c>
      <c r="I18" s="139">
        <f t="shared" si="0"/>
        <v>-0.7897196261682243</v>
      </c>
      <c r="J18" s="106" t="s">
        <v>52</v>
      </c>
      <c r="M18" s="44">
        <f>H18/H19</f>
        <v>0.02171814671814672</v>
      </c>
      <c r="N18" s="44">
        <f t="shared" si="1"/>
        <v>-0.4943820224719101</v>
      </c>
    </row>
    <row r="19" spans="1:10" ht="15.75" thickBot="1">
      <c r="A19" s="140" t="s">
        <v>262</v>
      </c>
      <c r="B19" s="186">
        <f>SUM(B6:B18)</f>
        <v>6440</v>
      </c>
      <c r="C19" s="186">
        <f aca="true" t="shared" si="2" ref="C19:H19">SUM(C6:C18)</f>
        <v>7235</v>
      </c>
      <c r="D19" s="186">
        <f t="shared" si="2"/>
        <v>6502</v>
      </c>
      <c r="E19" s="186">
        <f t="shared" si="2"/>
        <v>6184</v>
      </c>
      <c r="F19" s="186">
        <f t="shared" si="2"/>
        <v>4961</v>
      </c>
      <c r="G19" s="186">
        <f t="shared" si="2"/>
        <v>4236.2</v>
      </c>
      <c r="H19" s="187">
        <f t="shared" si="2"/>
        <v>4144</v>
      </c>
      <c r="I19" s="142">
        <f t="shared" si="0"/>
        <v>-0.3626576438019071</v>
      </c>
      <c r="J19" s="143" t="s">
        <v>257</v>
      </c>
    </row>
    <row r="20" spans="1:11" ht="15.75" thickBot="1">
      <c r="A20" s="140" t="s">
        <v>260</v>
      </c>
      <c r="B20" s="141">
        <f>B19/12</f>
        <v>536.6666666666666</v>
      </c>
      <c r="C20" s="141">
        <f>C19/13</f>
        <v>556.5384615384615</v>
      </c>
      <c r="D20" s="141">
        <f>D19/13</f>
        <v>500.15384615384613</v>
      </c>
      <c r="E20" s="141">
        <f>E19/13</f>
        <v>475.6923076923077</v>
      </c>
      <c r="F20" s="141">
        <f>F19/13</f>
        <v>381.61538461538464</v>
      </c>
      <c r="G20" s="141">
        <f>G19/13</f>
        <v>325.86153846153843</v>
      </c>
      <c r="H20" s="141">
        <f>H19/12</f>
        <v>345.3333333333333</v>
      </c>
      <c r="I20" s="142">
        <f t="shared" si="0"/>
        <v>-0.30954578078539935</v>
      </c>
      <c r="J20" s="143" t="s">
        <v>259</v>
      </c>
      <c r="K20" s="44"/>
    </row>
    <row r="21" spans="1:11" ht="15">
      <c r="A21" s="9"/>
      <c r="K21" s="44"/>
    </row>
    <row r="22" spans="1:10" ht="28.5" customHeight="1">
      <c r="A22" s="8" t="s">
        <v>69</v>
      </c>
      <c r="B22" s="224" t="s">
        <v>295</v>
      </c>
      <c r="C22" s="224"/>
      <c r="D22" s="224"/>
      <c r="E22" s="224"/>
      <c r="F22" s="224"/>
      <c r="G22" s="224"/>
      <c r="H22" s="224"/>
      <c r="I22" s="224"/>
      <c r="J22" s="224"/>
    </row>
    <row r="23" ht="28.5" customHeight="1"/>
    <row r="24" spans="1:10" ht="28.5" customHeight="1">
      <c r="A24" s="7" t="s">
        <v>70</v>
      </c>
      <c r="B24" s="224" t="s">
        <v>134</v>
      </c>
      <c r="C24" s="224"/>
      <c r="D24" s="224"/>
      <c r="E24" s="224"/>
      <c r="F24" s="224"/>
      <c r="G24" s="224"/>
      <c r="H24" s="224"/>
      <c r="I24" s="224"/>
      <c r="J24" s="224"/>
    </row>
    <row r="28" ht="15">
      <c r="C28" s="10"/>
    </row>
    <row r="29" ht="15">
      <c r="C29" s="10"/>
    </row>
  </sheetData>
  <mergeCells count="5">
    <mergeCell ref="A1:J1"/>
    <mergeCell ref="A2:J2"/>
    <mergeCell ref="A3:J3"/>
    <mergeCell ref="B22:J22"/>
    <mergeCell ref="B24:J24"/>
  </mergeCells>
  <printOptions/>
  <pageMargins left="0.7" right="0.7"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escwauser1</cp:lastModifiedBy>
  <cp:lastPrinted>2013-05-07T12:00:53Z</cp:lastPrinted>
  <dcterms:created xsi:type="dcterms:W3CDTF">2011-12-29T13:18:14Z</dcterms:created>
  <dcterms:modified xsi:type="dcterms:W3CDTF">2013-10-23T06:50:49Z</dcterms:modified>
  <cp:category/>
  <cp:version/>
  <cp:contentType/>
  <cp:contentStatus/>
</cp:coreProperties>
</file>