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28.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29.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drawings/drawing9.xml" ContentType="application/vnd.openxmlformats-officedocument.drawing+xml"/>
  <Override PartName="/xl/ctrlProps/ctrlProp32.xml" ContentType="application/vnd.ms-excel.controlproperties+xml"/>
  <Override PartName="/xl/comments4.xml" ContentType="application/vnd.openxmlformats-officedocument.spreadsheetml.comments+xml"/>
  <Override PartName="/xl/drawings/drawing10.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11.xml" ContentType="application/vnd.openxmlformats-officedocument.drawing+xml"/>
  <Override PartName="/xl/ctrlProps/ctrlProp37.xml" ContentType="application/vnd.ms-excel.controlproperties+xml"/>
  <Override PartName="/xl/comments6.xml" ContentType="application/vnd.openxmlformats-officedocument.spreadsheetml.comments+xml"/>
  <Override PartName="/xl/drawings/drawing12.xml" ContentType="application/vnd.openxmlformats-officedocument.drawing+xml"/>
  <Override PartName="/xl/ctrlProps/ctrlProp38.xml" ContentType="application/vnd.ms-excel.controlproperties+xml"/>
  <Override PartName="/xl/comments7.xml" ContentType="application/vnd.openxmlformats-officedocument.spreadsheetml.comments+xml"/>
  <Override PartName="/xl/drawings/drawing13.xml" ContentType="application/vnd.openxmlformats-officedocument.drawing+xml"/>
  <Override PartName="/xl/ctrlProps/ctrlProp39.xml" ContentType="application/vnd.ms-excel.controlproperties+xml"/>
  <Override PartName="/xl/comments8.xml" ContentType="application/vnd.openxmlformats-officedocument.spreadsheetml.comments+xml"/>
  <Override PartName="/xl/drawings/drawing1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1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8.xml" ContentType="application/vnd.openxmlformats-officedocument.drawing+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511232\Desktop\SD webpage\Economic\subsites\ESAB\training materials ar\mod2\"/>
    </mc:Choice>
  </mc:AlternateContent>
  <bookViews>
    <workbookView xWindow="-15" yWindow="-15" windowWidth="3825" windowHeight="4365" tabRatio="839" activeTab="3"/>
  </bookViews>
  <sheets>
    <sheet name="Start" sheetId="60" r:id="rId1"/>
    <sheet name="Cover" sheetId="59" r:id="rId2"/>
    <sheet name="Menu" sheetId="61" r:id="rId3"/>
    <sheet name="TABLE1" sheetId="1" r:id="rId4"/>
    <sheet name="TABLE2a" sheetId="2" r:id="rId5"/>
    <sheet name="TABLE2b" sheetId="3" r:id="rId6"/>
    <sheet name="TABLE3" sheetId="4" r:id="rId7"/>
    <sheet name="TABLE4" sheetId="6" r:id="rId8"/>
    <sheet name="TABLE5" sheetId="50" r:id="rId9"/>
    <sheet name="1_Supply" sheetId="38" r:id="rId10"/>
    <sheet name="2a_Consumption" sheetId="39" r:id="rId11"/>
    <sheet name="2b_TFC_EnergyUse" sheetId="40" r:id="rId12"/>
    <sheet name="2b_TFC_Non-EnergyUse" sheetId="41" r:id="rId13"/>
    <sheet name="3i_Imports" sheetId="42" r:id="rId14"/>
    <sheet name="3ii_Imports_OfWhich LNG" sheetId="43" r:id="rId15"/>
    <sheet name="4i_Exports" sheetId="44" r:id="rId16"/>
    <sheet name="4ii_Exports_OfWhich LNG" sheetId="45" r:id="rId17"/>
    <sheet name="Remarks" sheetId="30" r:id="rId18"/>
  </sheets>
  <definedNames>
    <definedName name="ChosenCountry">Cover!$G$41</definedName>
    <definedName name="ChosenYear">Cover!$G$121</definedName>
    <definedName name="Countries">Cover!$K$106:$N$163</definedName>
    <definedName name="Country">Cover!$G$107</definedName>
    <definedName name="CountryCode">Cover!$G$108</definedName>
    <definedName name="CountryIso">Cover!$G$109</definedName>
    <definedName name="CountryList">Cover!$K$106:$K$163</definedName>
    <definedName name="Data" localSheetId="10">'2a_Consumption'!$F$4:$Q$29</definedName>
    <definedName name="Data" localSheetId="11">'2b_TFC_EnergyUse'!$F$4:$Q$29</definedName>
    <definedName name="Data" localSheetId="12">'2b_TFC_Non-EnergyUse'!$F$4:$Q$29</definedName>
    <definedName name="Data" localSheetId="13">'3i_Imports'!$F$4:$P$76</definedName>
    <definedName name="Data" localSheetId="14">'3ii_Imports_OfWhich LNG'!$F$4:$P$76</definedName>
    <definedName name="Data" localSheetId="15">'4i_Exports'!$F$6:$P$69</definedName>
    <definedName name="Data" localSheetId="16">'4ii_Exports_OfWhich LNG'!$F$6:$Q$69</definedName>
    <definedName name="Data" localSheetId="4">TABLE2a!$E$6:$E$30</definedName>
    <definedName name="Data" localSheetId="5">TABLE2b!$E$6:$F$31</definedName>
    <definedName name="Data" localSheetId="6">TABLE3!$E$6:$H$77</definedName>
    <definedName name="Data" localSheetId="7">TABLE4!$E$8:$H$43</definedName>
    <definedName name="Eng">Cover!$G$117</definedName>
    <definedName name="FirstColHidSheet_TS01">'1_Supply'!$BI$4</definedName>
    <definedName name="FirstColHidSheet_TS02">'2a_Consumption'!$BI$4</definedName>
    <definedName name="FirstColHidSheet_TS03">'2b_TFC_EnergyUse'!$BI$4</definedName>
    <definedName name="FirstColHidSheet_TS04">'2b_TFC_Non-EnergyUse'!$BI$4</definedName>
    <definedName name="FirstColHidSheet_TS05">'3i_Imports'!$BI$4</definedName>
    <definedName name="FirstColHidSheet_TS06">'3ii_Imports_OfWhich LNG'!$BI$4</definedName>
    <definedName name="FirstColHidSheet_TS07">'4i_Exports'!$BI$4</definedName>
    <definedName name="FirstColHidSheet_TS08">'4ii_Exports_OfWhich LNG'!$BI$4</definedName>
    <definedName name="FirstColHidSheet01">TABLE1!$AC$6</definedName>
    <definedName name="FirstColHidSheet02a">TABLE2a!$AC$6</definedName>
    <definedName name="FirstColHidSheet02b">TABLE2b!$AC$6</definedName>
    <definedName name="FirstColHidSheet03">TABLE3!$AC$6</definedName>
    <definedName name="FirstColHidSheet04">TABLE4!$AC$6</definedName>
    <definedName name="FirstColHidSheet05">TABLE5!$AA$6</definedName>
    <definedName name="IndexYear">Cover!$G$119</definedName>
    <definedName name="IsoCodes">Cover!$G$110</definedName>
    <definedName name="JmpCons">'2a_Consumption'!$N$4</definedName>
    <definedName name="JmpS" localSheetId="9">'1_Supply'!$O$4</definedName>
    <definedName name="JmpSstkbreak" localSheetId="9">'1_Supply'!$N$17</definedName>
    <definedName name="MenuButton">Menu!$AE$27</definedName>
    <definedName name="MsgAfterRounding">Cover!$F$97</definedName>
    <definedName name="NATGASCM" localSheetId="9">'1_Supply'!$B$4</definedName>
    <definedName name="NGASTJOU" localSheetId="9">'1_Supply'!$B$33</definedName>
    <definedName name="NGGVALJO" localSheetId="9">'1_Supply'!$B$62</definedName>
    <definedName name="_xlnm.Print_Area" localSheetId="9">'1_Supply'!$E$1:$AB$95</definedName>
    <definedName name="_xlnm.Print_Area" localSheetId="10">'2a_Consumption'!$E$1:$AB$29</definedName>
    <definedName name="_xlnm.Print_Area" localSheetId="11">'2b_TFC_EnergyUse'!$E$1:$AB$29</definedName>
    <definedName name="_xlnm.Print_Area" localSheetId="13">'3i_Imports'!$E$1:$AB$154</definedName>
    <definedName name="_xlnm.Print_Area" localSheetId="14">'3ii_Imports_OfWhich LNG'!$E$1:$AB$154</definedName>
    <definedName name="_xlnm.Print_Area" localSheetId="15">'4i_Exports'!$E$1:$AB$141</definedName>
    <definedName name="_xlnm.Print_Area" localSheetId="16">'4ii_Exports_OfWhich LNG'!$E$1:$AB$140</definedName>
    <definedName name="_xlnm.Print_Area" localSheetId="3">TABLE1!$C$1:$H$38</definedName>
    <definedName name="_xlnm.Print_Area" localSheetId="4">TABLE2a!$C$1:$I$38</definedName>
    <definedName name="_xlnm.Print_Area" localSheetId="5">TABLE2b!$C$1:$I$34</definedName>
    <definedName name="_xlnm.Print_Area" localSheetId="6">TABLE3!$C$1:$H$80</definedName>
    <definedName name="_xlnm.Print_Area" localSheetId="7">TABLE4!$C$1:$H$74</definedName>
    <definedName name="_xlnm.Print_Area" localSheetId="8">TABLE5!$B$1:$I$63</definedName>
    <definedName name="_xlnm.Print_Titles" localSheetId="9">'1_Supply'!$E:$E,'1_Supply'!$1:$2</definedName>
    <definedName name="_xlnm.Print_Titles" localSheetId="10">'2a_Consumption'!$E:$E</definedName>
    <definedName name="_xlnm.Print_Titles" localSheetId="11">'2b_TFC_EnergyUse'!$E:$E</definedName>
    <definedName name="_xlnm.Print_Titles" localSheetId="12">'2b_TFC_Non-EnergyUse'!$E:$E</definedName>
    <definedName name="_xlnm.Print_Titles" localSheetId="13">'3i_Imports'!$E:$E</definedName>
    <definedName name="_xlnm.Print_Titles" localSheetId="14">'3ii_Imports_OfWhich LNG'!$E:$E</definedName>
    <definedName name="_xlnm.Print_Titles" localSheetId="15">'4i_Exports'!$E:$E</definedName>
    <definedName name="_xlnm.Print_Titles" localSheetId="16">'4ii_Exports_OfWhich LNG'!$E:$E</definedName>
    <definedName name="_xlnm.Print_Titles" localSheetId="6">TABLE3!$1:$5</definedName>
    <definedName name="_xlnm.Print_Titles" localSheetId="7">TABLE4!$1:$5</definedName>
    <definedName name="QuestName">Cover!$G$112</definedName>
    <definedName name="Resolution">1</definedName>
    <definedName name="RowCode" localSheetId="9">'1_Supply'!$C$4</definedName>
    <definedName name="RowCode" localSheetId="3">TABLE1!$B$6</definedName>
    <definedName name="Source">Cover!$G$114</definedName>
    <definedName name="Year2" localSheetId="3">TABLE1!$E$3:$H$3</definedName>
    <definedName name="Years">Cover!$D$106:$D$128</definedName>
  </definedNames>
  <calcPr calcId="152511"/>
</workbook>
</file>

<file path=xl/calcChain.xml><?xml version="1.0" encoding="utf-8"?>
<calcChain xmlns="http://schemas.openxmlformats.org/spreadsheetml/2006/main">
  <c r="E153" i="43" l="1"/>
  <c r="E83" i="38"/>
  <c r="E81" i="38"/>
  <c r="E80" i="38"/>
  <c r="E74" i="38"/>
  <c r="E65" i="38"/>
  <c r="E64" i="38"/>
  <c r="E63" i="38"/>
  <c r="E54" i="38"/>
  <c r="E52" i="38"/>
  <c r="E51" i="38"/>
  <c r="E45" i="38"/>
  <c r="E36" i="38"/>
  <c r="E35" i="38"/>
  <c r="E34" i="38"/>
  <c r="B34" i="59"/>
  <c r="B33" i="59"/>
  <c r="B41" i="59"/>
  <c r="H20" i="1"/>
  <c r="H21" i="1"/>
  <c r="H22" i="1"/>
  <c r="H23" i="1"/>
  <c r="C64" i="50"/>
  <c r="C63" i="50"/>
  <c r="C62" i="50"/>
  <c r="C61" i="50"/>
  <c r="AA138" i="45"/>
  <c r="AA73" i="45"/>
  <c r="AA69" i="45"/>
  <c r="CD138" i="45"/>
  <c r="CD73" i="45"/>
  <c r="CD69" i="45"/>
  <c r="AA139" i="44"/>
  <c r="AA73" i="44"/>
  <c r="AA69" i="44"/>
  <c r="CD139" i="44"/>
  <c r="CD73" i="44"/>
  <c r="CD69" i="44"/>
  <c r="AA153" i="43"/>
  <c r="AA80" i="43"/>
  <c r="AA76" i="43"/>
  <c r="CD153" i="43"/>
  <c r="CD80" i="43"/>
  <c r="CD76" i="43"/>
  <c r="AA153" i="42"/>
  <c r="AA80" i="42"/>
  <c r="AA76" i="42"/>
  <c r="CD153" i="42"/>
  <c r="CD80" i="42"/>
  <c r="CD76" i="42"/>
  <c r="AA17" i="39"/>
  <c r="AA5" i="39"/>
  <c r="CD17" i="39"/>
  <c r="CD5" i="39"/>
  <c r="AA24" i="41"/>
  <c r="AA10" i="41"/>
  <c r="AA5" i="41"/>
  <c r="CD24" i="41"/>
  <c r="CD10" i="41"/>
  <c r="CD5" i="41"/>
  <c r="AA24" i="40"/>
  <c r="AA10" i="40"/>
  <c r="AA5" i="40"/>
  <c r="AA4" i="40" s="1"/>
  <c r="CD24" i="40"/>
  <c r="CD10" i="40"/>
  <c r="CD5" i="40"/>
  <c r="AA61" i="38"/>
  <c r="AA42" i="38"/>
  <c r="AA43" i="38" s="1"/>
  <c r="AA32" i="38"/>
  <c r="AA13" i="38"/>
  <c r="AA14" i="38" s="1"/>
  <c r="CD61" i="38"/>
  <c r="CD42" i="38"/>
  <c r="CD43" i="38" s="1"/>
  <c r="CD32" i="38"/>
  <c r="CD13" i="38"/>
  <c r="CD14" i="38" s="1"/>
  <c r="CO53" i="42"/>
  <c r="E53" i="42"/>
  <c r="B55" i="4"/>
  <c r="C53" i="42" s="1"/>
  <c r="E5" i="42"/>
  <c r="E6" i="42"/>
  <c r="AB7" i="4"/>
  <c r="B7" i="4"/>
  <c r="C5" i="42" s="1"/>
  <c r="Z138" i="45"/>
  <c r="Z73" i="45"/>
  <c r="Z69" i="45"/>
  <c r="CC138" i="45"/>
  <c r="CC73" i="45"/>
  <c r="CC69" i="45"/>
  <c r="Z139" i="44"/>
  <c r="Z73" i="44"/>
  <c r="Z69" i="44"/>
  <c r="CC139" i="44"/>
  <c r="CC73" i="44"/>
  <c r="CC69" i="44"/>
  <c r="Z153" i="43"/>
  <c r="Z80" i="43"/>
  <c r="Z76" i="43"/>
  <c r="CC153" i="43"/>
  <c r="CC80" i="43"/>
  <c r="CC76" i="43"/>
  <c r="Z153" i="42"/>
  <c r="Z80" i="42"/>
  <c r="Z76" i="42"/>
  <c r="CC153" i="42"/>
  <c r="CC80" i="42"/>
  <c r="CC76" i="42"/>
  <c r="Z17" i="39"/>
  <c r="Z5" i="39"/>
  <c r="CC17" i="39"/>
  <c r="CC5" i="39"/>
  <c r="Z24" i="41"/>
  <c r="Z10" i="41"/>
  <c r="Z5" i="41"/>
  <c r="CC24" i="41"/>
  <c r="CC10" i="41"/>
  <c r="CC5" i="41"/>
  <c r="CC4" i="41" s="1"/>
  <c r="Z24" i="40"/>
  <c r="Z10" i="40"/>
  <c r="Z5" i="40"/>
  <c r="Z4" i="40" s="1"/>
  <c r="CC24" i="40"/>
  <c r="CC10" i="40"/>
  <c r="CC5" i="40"/>
  <c r="Z61" i="38"/>
  <c r="Z42" i="38"/>
  <c r="Z32" i="38"/>
  <c r="Z13" i="38"/>
  <c r="Z14" i="38" s="1"/>
  <c r="CC61" i="38"/>
  <c r="CC42" i="38"/>
  <c r="CC43" i="38" s="1"/>
  <c r="CC32" i="38"/>
  <c r="CC13" i="38"/>
  <c r="CC14" i="38" s="1"/>
  <c r="CO54" i="42"/>
  <c r="B56" i="4"/>
  <c r="C54" i="42" s="1"/>
  <c r="E54" i="42"/>
  <c r="Y138" i="45"/>
  <c r="Y73" i="45"/>
  <c r="Y69" i="45"/>
  <c r="CB138" i="45"/>
  <c r="CB73" i="45"/>
  <c r="CB69" i="45"/>
  <c r="Y139" i="44"/>
  <c r="Y73" i="44"/>
  <c r="Y69" i="44"/>
  <c r="CB139" i="44"/>
  <c r="CB73" i="44"/>
  <c r="CB69" i="44"/>
  <c r="Y153" i="43"/>
  <c r="Y80" i="43"/>
  <c r="Y76" i="43"/>
  <c r="CB153" i="43"/>
  <c r="CB80" i="43"/>
  <c r="CB76" i="43"/>
  <c r="Y153" i="42"/>
  <c r="Y80" i="42"/>
  <c r="Y76" i="42"/>
  <c r="CB153" i="42"/>
  <c r="CB80" i="42"/>
  <c r="CB76" i="42"/>
  <c r="Y17" i="39"/>
  <c r="Y5" i="39"/>
  <c r="CB17" i="39"/>
  <c r="CB5" i="39"/>
  <c r="Y24" i="41"/>
  <c r="Y10" i="41"/>
  <c r="Y5" i="41"/>
  <c r="Y4" i="41" s="1"/>
  <c r="CB24" i="41"/>
  <c r="CB10" i="41"/>
  <c r="CB5" i="41"/>
  <c r="Y24" i="40"/>
  <c r="Y4" i="40" s="1"/>
  <c r="Y10" i="40"/>
  <c r="Y5" i="40"/>
  <c r="CB24" i="40"/>
  <c r="CB10" i="40"/>
  <c r="CB5" i="40"/>
  <c r="Y61" i="38"/>
  <c r="Y42" i="38"/>
  <c r="Y43" i="38" s="1"/>
  <c r="Y32" i="38"/>
  <c r="Y13" i="38"/>
  <c r="Y14" i="38" s="1"/>
  <c r="CB61" i="38"/>
  <c r="CB42" i="38"/>
  <c r="CB43" i="38" s="1"/>
  <c r="CB32" i="38"/>
  <c r="CB13" i="38"/>
  <c r="CB14" i="38" s="1"/>
  <c r="H71" i="6"/>
  <c r="G71" i="6"/>
  <c r="F71" i="6"/>
  <c r="E71" i="6"/>
  <c r="BJ138" i="45"/>
  <c r="BK138" i="45"/>
  <c r="BL138" i="45"/>
  <c r="BM138" i="45"/>
  <c r="BN138" i="45"/>
  <c r="BO138" i="45"/>
  <c r="BP138" i="45"/>
  <c r="BQ138" i="45"/>
  <c r="BR138" i="45"/>
  <c r="BS138" i="45"/>
  <c r="BT138" i="45"/>
  <c r="BU138" i="45"/>
  <c r="BV138" i="45"/>
  <c r="BW138" i="45"/>
  <c r="BX138" i="45"/>
  <c r="BY138" i="45"/>
  <c r="BZ138" i="45"/>
  <c r="CA138" i="45"/>
  <c r="CE138" i="45"/>
  <c r="BI138" i="45"/>
  <c r="BJ73" i="45"/>
  <c r="BK73" i="45"/>
  <c r="BL73" i="45"/>
  <c r="BM73" i="45"/>
  <c r="BN73" i="45"/>
  <c r="BO73" i="45"/>
  <c r="BP73" i="45"/>
  <c r="BQ73" i="45"/>
  <c r="BR73" i="45"/>
  <c r="BS73" i="45"/>
  <c r="BT73" i="45"/>
  <c r="BU73" i="45"/>
  <c r="BY73" i="45"/>
  <c r="BZ73" i="45"/>
  <c r="CA73" i="45"/>
  <c r="CE73" i="45"/>
  <c r="BI73" i="45"/>
  <c r="BJ69" i="45"/>
  <c r="BK69" i="45"/>
  <c r="BL69" i="45"/>
  <c r="BM69" i="45"/>
  <c r="BN69" i="45"/>
  <c r="BO69" i="45"/>
  <c r="BP69" i="45"/>
  <c r="BQ69" i="45"/>
  <c r="BR69" i="45"/>
  <c r="BS69" i="45"/>
  <c r="BT69" i="45"/>
  <c r="BU69" i="45"/>
  <c r="BV69" i="45"/>
  <c r="BW69" i="45"/>
  <c r="BX69" i="45"/>
  <c r="BY69" i="45"/>
  <c r="BZ69" i="45"/>
  <c r="CA69" i="45"/>
  <c r="CE69" i="45"/>
  <c r="BI69" i="45"/>
  <c r="G138" i="45"/>
  <c r="H138" i="45"/>
  <c r="I138" i="45"/>
  <c r="J138" i="45"/>
  <c r="K138" i="45"/>
  <c r="L138" i="45"/>
  <c r="M138" i="45"/>
  <c r="N138" i="45"/>
  <c r="O138" i="45"/>
  <c r="P138" i="45"/>
  <c r="Q138" i="45"/>
  <c r="R138" i="45"/>
  <c r="S138" i="45"/>
  <c r="T138" i="45"/>
  <c r="U138" i="45"/>
  <c r="V138" i="45"/>
  <c r="W138" i="45"/>
  <c r="X138" i="45"/>
  <c r="AB138" i="45"/>
  <c r="G69" i="45"/>
  <c r="H69" i="45"/>
  <c r="I69" i="45"/>
  <c r="J69" i="45"/>
  <c r="K69" i="45"/>
  <c r="L69" i="45"/>
  <c r="M69" i="45"/>
  <c r="N69" i="45"/>
  <c r="O69" i="45"/>
  <c r="P69" i="45"/>
  <c r="Q69" i="45"/>
  <c r="R69" i="45"/>
  <c r="S69" i="45"/>
  <c r="T69" i="45"/>
  <c r="U69" i="45"/>
  <c r="V69" i="45"/>
  <c r="W69" i="45"/>
  <c r="X69" i="45"/>
  <c r="AB69" i="45"/>
  <c r="F69" i="45"/>
  <c r="BJ139" i="44"/>
  <c r="BK139" i="44"/>
  <c r="BL139" i="44"/>
  <c r="BM139" i="44"/>
  <c r="BN139" i="44"/>
  <c r="BO139" i="44"/>
  <c r="BP139" i="44"/>
  <c r="BQ139" i="44"/>
  <c r="BR139" i="44"/>
  <c r="BS139" i="44"/>
  <c r="BT139" i="44"/>
  <c r="BU139" i="44"/>
  <c r="BV139" i="44"/>
  <c r="BW139" i="44"/>
  <c r="BX139" i="44"/>
  <c r="BY139" i="44"/>
  <c r="BZ139" i="44"/>
  <c r="CA139" i="44"/>
  <c r="CE139" i="44"/>
  <c r="BI139" i="44"/>
  <c r="BJ69" i="44"/>
  <c r="BK69" i="44"/>
  <c r="BL69" i="44"/>
  <c r="BM69" i="44"/>
  <c r="BN69" i="44"/>
  <c r="BO69" i="44"/>
  <c r="BP69" i="44"/>
  <c r="BQ69" i="44"/>
  <c r="BR69" i="44"/>
  <c r="BS69" i="44"/>
  <c r="BT69" i="44"/>
  <c r="BU69" i="44"/>
  <c r="BV69" i="44"/>
  <c r="BW69" i="44"/>
  <c r="BX69" i="44"/>
  <c r="BY69" i="44"/>
  <c r="BZ69" i="44"/>
  <c r="CA69" i="44"/>
  <c r="CE69" i="44"/>
  <c r="G139" i="44"/>
  <c r="H139" i="44"/>
  <c r="I139" i="44"/>
  <c r="J139" i="44"/>
  <c r="K139" i="44"/>
  <c r="L139" i="44"/>
  <c r="M139" i="44"/>
  <c r="N139" i="44"/>
  <c r="O139" i="44"/>
  <c r="P139" i="44"/>
  <c r="Q139" i="44"/>
  <c r="R139" i="44"/>
  <c r="S139" i="44"/>
  <c r="T139" i="44"/>
  <c r="U139" i="44"/>
  <c r="V139" i="44"/>
  <c r="W139" i="44"/>
  <c r="X139" i="44"/>
  <c r="AB139" i="44"/>
  <c r="F139" i="44"/>
  <c r="G69" i="44"/>
  <c r="H69" i="44"/>
  <c r="I69" i="44"/>
  <c r="J69" i="44"/>
  <c r="K69" i="44"/>
  <c r="L69" i="44"/>
  <c r="M69" i="44"/>
  <c r="N69" i="44"/>
  <c r="O69" i="44"/>
  <c r="P69" i="44"/>
  <c r="Q69" i="44"/>
  <c r="R69" i="44"/>
  <c r="S69" i="44"/>
  <c r="T69" i="44"/>
  <c r="U69" i="44"/>
  <c r="V69" i="44"/>
  <c r="W69" i="44"/>
  <c r="X69" i="44"/>
  <c r="AB69" i="44"/>
  <c r="F69" i="44"/>
  <c r="AB73" i="44"/>
  <c r="AB73" i="45"/>
  <c r="AB80" i="43"/>
  <c r="AB80" i="42"/>
  <c r="CO11" i="44"/>
  <c r="CO12" i="44"/>
  <c r="CO13" i="44"/>
  <c r="CO14" i="44"/>
  <c r="CO15" i="44"/>
  <c r="CO16" i="44"/>
  <c r="CO17" i="44"/>
  <c r="CO18" i="44"/>
  <c r="CO19" i="44"/>
  <c r="CO20" i="44"/>
  <c r="CO21" i="44"/>
  <c r="CO22" i="44"/>
  <c r="CO23" i="44"/>
  <c r="CO24" i="44"/>
  <c r="CO25" i="44"/>
  <c r="CO26" i="44"/>
  <c r="CO27" i="44"/>
  <c r="CO28" i="44"/>
  <c r="CO29" i="44"/>
  <c r="CO30" i="44"/>
  <c r="CO31" i="44"/>
  <c r="CO32" i="44"/>
  <c r="CO33" i="44"/>
  <c r="CO34" i="44"/>
  <c r="CO35" i="44"/>
  <c r="CO36" i="44"/>
  <c r="CO37" i="44"/>
  <c r="CO38" i="44"/>
  <c r="CO39" i="44"/>
  <c r="CO40" i="44"/>
  <c r="CO41" i="44"/>
  <c r="CO42" i="44"/>
  <c r="CO43" i="44"/>
  <c r="CO44" i="44"/>
  <c r="CO45" i="44"/>
  <c r="CO46" i="44"/>
  <c r="CO47" i="44"/>
  <c r="CO48" i="44"/>
  <c r="CO49" i="44"/>
  <c r="CO50" i="44"/>
  <c r="CO51" i="44"/>
  <c r="CO52" i="44"/>
  <c r="CO53" i="44"/>
  <c r="CO54" i="44"/>
  <c r="CO55" i="44"/>
  <c r="CO56" i="44"/>
  <c r="CO57" i="44"/>
  <c r="CO58" i="44"/>
  <c r="CO59" i="44"/>
  <c r="CO60" i="44"/>
  <c r="CO61" i="44"/>
  <c r="CO62" i="44"/>
  <c r="CO63" i="44"/>
  <c r="CO64" i="44"/>
  <c r="CO65" i="44"/>
  <c r="CO66" i="44"/>
  <c r="CO67" i="44"/>
  <c r="E67" i="44"/>
  <c r="E67" i="45" s="1"/>
  <c r="BH67" i="45" s="1"/>
  <c r="E17" i="44"/>
  <c r="E87" i="44" s="1"/>
  <c r="E18" i="44"/>
  <c r="E19" i="44"/>
  <c r="E21" i="44"/>
  <c r="E21" i="45" s="1"/>
  <c r="BH21" i="45" s="1"/>
  <c r="E23" i="44"/>
  <c r="E25" i="44"/>
  <c r="E26" i="44"/>
  <c r="E27" i="44"/>
  <c r="E29" i="44"/>
  <c r="E31" i="44"/>
  <c r="E32" i="44"/>
  <c r="E33" i="44"/>
  <c r="E34" i="44"/>
  <c r="E35" i="44"/>
  <c r="E36" i="44"/>
  <c r="E37" i="44"/>
  <c r="E39" i="44"/>
  <c r="E39" i="45" s="1"/>
  <c r="BH39" i="45" s="1"/>
  <c r="E41" i="44"/>
  <c r="E43" i="44"/>
  <c r="E44" i="44"/>
  <c r="E45" i="44"/>
  <c r="E115" i="44" s="1"/>
  <c r="E114" i="45" s="1"/>
  <c r="BH114" i="45" s="1"/>
  <c r="E47" i="44"/>
  <c r="E49" i="44"/>
  <c r="E50" i="44"/>
  <c r="E51" i="44"/>
  <c r="E53" i="44"/>
  <c r="E55" i="44"/>
  <c r="E55" i="45" s="1"/>
  <c r="BH55" i="45" s="1"/>
  <c r="E56" i="44"/>
  <c r="BH56" i="44" s="1"/>
  <c r="E57" i="44"/>
  <c r="E59" i="44"/>
  <c r="E61" i="44"/>
  <c r="E61" i="45" s="1"/>
  <c r="BH61" i="45" s="1"/>
  <c r="E64" i="44"/>
  <c r="BH64" i="44" s="1"/>
  <c r="E65" i="44"/>
  <c r="E135" i="44" s="1"/>
  <c r="E4" i="44"/>
  <c r="E5" i="44"/>
  <c r="E6" i="44"/>
  <c r="E7" i="44"/>
  <c r="E8" i="44"/>
  <c r="E9" i="44"/>
  <c r="E10" i="44"/>
  <c r="E11" i="44"/>
  <c r="E12" i="44"/>
  <c r="E13" i="44"/>
  <c r="E14" i="44"/>
  <c r="E15" i="44"/>
  <c r="E16" i="44"/>
  <c r="CO4" i="44"/>
  <c r="CO5" i="44"/>
  <c r="AB153" i="42"/>
  <c r="CO6" i="42"/>
  <c r="B52" i="6"/>
  <c r="C50" i="44" s="1"/>
  <c r="B36" i="6"/>
  <c r="C34" i="44" s="1"/>
  <c r="B38" i="6"/>
  <c r="C36" i="44" s="1"/>
  <c r="B39" i="6"/>
  <c r="C37" i="44" s="1"/>
  <c r="B69" i="6"/>
  <c r="C67" i="44" s="1"/>
  <c r="B66" i="6"/>
  <c r="C64" i="44" s="1"/>
  <c r="B63" i="6"/>
  <c r="C61" i="44" s="1"/>
  <c r="B23" i="6"/>
  <c r="B18" i="6"/>
  <c r="C16" i="44" s="1"/>
  <c r="B17" i="6"/>
  <c r="C15" i="44" s="1"/>
  <c r="B14" i="6"/>
  <c r="C12" i="44" s="1"/>
  <c r="B7" i="6"/>
  <c r="C5" i="44" s="1"/>
  <c r="B6" i="6"/>
  <c r="C4" i="44" s="1"/>
  <c r="AB69" i="6"/>
  <c r="AB70" i="6"/>
  <c r="AB66" i="6"/>
  <c r="AB63" i="6"/>
  <c r="AB52" i="6"/>
  <c r="AB38" i="6"/>
  <c r="AB39" i="6"/>
  <c r="AB40" i="6"/>
  <c r="AB36" i="6"/>
  <c r="AB23" i="6"/>
  <c r="AB18" i="6"/>
  <c r="AB17" i="6"/>
  <c r="AB14" i="6"/>
  <c r="AB7" i="6"/>
  <c r="AB6" i="6"/>
  <c r="AB8" i="6"/>
  <c r="AB68" i="6"/>
  <c r="AB67" i="6"/>
  <c r="B8" i="4"/>
  <c r="C6" i="42" s="1"/>
  <c r="B33" i="6"/>
  <c r="C31" i="44" s="1"/>
  <c r="B16" i="6"/>
  <c r="C14" i="44" s="1"/>
  <c r="E74" i="42"/>
  <c r="B76" i="4"/>
  <c r="C74" i="42" s="1"/>
  <c r="E32" i="42"/>
  <c r="B34" i="4"/>
  <c r="C32" i="42" s="1"/>
  <c r="E21" i="42"/>
  <c r="B23" i="4"/>
  <c r="C21" i="42" s="1"/>
  <c r="E15" i="42"/>
  <c r="B17" i="4"/>
  <c r="C15" i="42" s="1"/>
  <c r="E9" i="42"/>
  <c r="B11" i="4"/>
  <c r="C9" i="42" s="1"/>
  <c r="AB76" i="42"/>
  <c r="AB76" i="43"/>
  <c r="X73" i="45"/>
  <c r="X73" i="44"/>
  <c r="CA73" i="44"/>
  <c r="X153" i="43"/>
  <c r="X80" i="43"/>
  <c r="X76" i="43"/>
  <c r="CA153" i="43"/>
  <c r="CA80" i="43"/>
  <c r="CA76" i="43"/>
  <c r="X153" i="42"/>
  <c r="X80" i="42"/>
  <c r="X76" i="42"/>
  <c r="CA153" i="42"/>
  <c r="CA80" i="42"/>
  <c r="CA76" i="42"/>
  <c r="X24" i="41"/>
  <c r="X10" i="41"/>
  <c r="X5" i="41"/>
  <c r="CA24" i="41"/>
  <c r="CA10" i="41"/>
  <c r="CA5" i="41"/>
  <c r="CA4" i="41" s="1"/>
  <c r="X24" i="40"/>
  <c r="X10" i="40"/>
  <c r="X5" i="40"/>
  <c r="CA24" i="40"/>
  <c r="CA10" i="40"/>
  <c r="CA5" i="40"/>
  <c r="X17" i="39"/>
  <c r="X5" i="39"/>
  <c r="CA17" i="39"/>
  <c r="CA5" i="39"/>
  <c r="X61" i="38"/>
  <c r="X42" i="38"/>
  <c r="X43" i="38" s="1"/>
  <c r="X32" i="38"/>
  <c r="X13" i="38"/>
  <c r="X14" i="38" s="1"/>
  <c r="CA61" i="38"/>
  <c r="CA42" i="38"/>
  <c r="CA32" i="38"/>
  <c r="CA13" i="38"/>
  <c r="CA14" i="38"/>
  <c r="AB33" i="6"/>
  <c r="AB16" i="6"/>
  <c r="AB6" i="4"/>
  <c r="BZ5" i="40"/>
  <c r="BZ10" i="40"/>
  <c r="BZ4" i="40" s="1"/>
  <c r="BZ29" i="39" s="1"/>
  <c r="BZ4" i="39" s="1"/>
  <c r="BZ24" i="40"/>
  <c r="BZ5" i="41"/>
  <c r="BZ10" i="41"/>
  <c r="BZ24" i="41"/>
  <c r="BZ4" i="41" s="1"/>
  <c r="W5" i="40"/>
  <c r="W10" i="40"/>
  <c r="W24" i="40"/>
  <c r="W5" i="41"/>
  <c r="W4" i="41" s="1"/>
  <c r="W29" i="39" s="1"/>
  <c r="W4" i="39" s="1"/>
  <c r="W10" i="41"/>
  <c r="W24" i="41"/>
  <c r="B8" i="6"/>
  <c r="B9" i="6"/>
  <c r="C7" i="44" s="1"/>
  <c r="B10" i="6"/>
  <c r="C8" i="44" s="1"/>
  <c r="B11" i="6"/>
  <c r="B12" i="6"/>
  <c r="C10" i="44" s="1"/>
  <c r="B13" i="6"/>
  <c r="C11" i="44" s="1"/>
  <c r="B15" i="6"/>
  <c r="C13" i="44" s="1"/>
  <c r="B19" i="6"/>
  <c r="B20" i="6"/>
  <c r="C18" i="44" s="1"/>
  <c r="B21" i="6"/>
  <c r="B22" i="6"/>
  <c r="C20" i="44" s="1"/>
  <c r="B24" i="6"/>
  <c r="B25" i="6"/>
  <c r="C23" i="44" s="1"/>
  <c r="B26" i="6"/>
  <c r="C24" i="44" s="1"/>
  <c r="B27" i="6"/>
  <c r="C25" i="44" s="1"/>
  <c r="B28" i="6"/>
  <c r="B29" i="6"/>
  <c r="C27" i="44" s="1"/>
  <c r="B30" i="6"/>
  <c r="C28" i="44" s="1"/>
  <c r="B31" i="6"/>
  <c r="C29" i="44" s="1"/>
  <c r="B32" i="6"/>
  <c r="B34" i="6"/>
  <c r="C32" i="44" s="1"/>
  <c r="B35" i="6"/>
  <c r="C33" i="44" s="1"/>
  <c r="B37" i="6"/>
  <c r="C35" i="44" s="1"/>
  <c r="B40" i="6"/>
  <c r="B41" i="6"/>
  <c r="C39" i="44" s="1"/>
  <c r="B42" i="6"/>
  <c r="C40" i="44" s="1"/>
  <c r="B43" i="6"/>
  <c r="C41" i="44" s="1"/>
  <c r="B44" i="6"/>
  <c r="B45" i="6"/>
  <c r="C43" i="44" s="1"/>
  <c r="B46" i="6"/>
  <c r="C44" i="44" s="1"/>
  <c r="B47" i="6"/>
  <c r="B48" i="6"/>
  <c r="B49" i="6"/>
  <c r="C47" i="44" s="1"/>
  <c r="B50" i="6"/>
  <c r="C48" i="44" s="1"/>
  <c r="B51" i="6"/>
  <c r="C49" i="44" s="1"/>
  <c r="B53" i="6"/>
  <c r="B54" i="6"/>
  <c r="C52" i="44"/>
  <c r="C122" i="44" s="1"/>
  <c r="C121" i="45" s="1"/>
  <c r="B55" i="6"/>
  <c r="B56" i="6"/>
  <c r="C54" i="44" s="1"/>
  <c r="B57" i="6"/>
  <c r="C55" i="44" s="1"/>
  <c r="B58" i="6"/>
  <c r="C56" i="44" s="1"/>
  <c r="B59" i="6"/>
  <c r="B60" i="6"/>
  <c r="B61" i="6"/>
  <c r="C59" i="44" s="1"/>
  <c r="B62" i="6"/>
  <c r="C60" i="44" s="1"/>
  <c r="B64" i="6"/>
  <c r="B65" i="6"/>
  <c r="C63" i="44" s="1"/>
  <c r="B67" i="6"/>
  <c r="C65" i="44" s="1"/>
  <c r="C135" i="44" s="1"/>
  <c r="C134" i="45" s="1"/>
  <c r="B68" i="6"/>
  <c r="C66" i="44" s="1"/>
  <c r="B70" i="6"/>
  <c r="B71" i="6"/>
  <c r="C69" i="44" s="1"/>
  <c r="B6" i="4"/>
  <c r="C4" i="42" s="1"/>
  <c r="C81" i="42" s="1"/>
  <c r="B9" i="4"/>
  <c r="C7" i="42" s="1"/>
  <c r="B10" i="4"/>
  <c r="B12" i="4"/>
  <c r="C10" i="42" s="1"/>
  <c r="B13" i="4"/>
  <c r="B14" i="4"/>
  <c r="C12" i="42" s="1"/>
  <c r="B15" i="4"/>
  <c r="B16" i="4"/>
  <c r="C14" i="42" s="1"/>
  <c r="B18" i="4"/>
  <c r="C16" i="42" s="1"/>
  <c r="C93" i="42" s="1"/>
  <c r="B19" i="4"/>
  <c r="C17" i="42" s="1"/>
  <c r="B20" i="4"/>
  <c r="B21" i="4"/>
  <c r="C19" i="42" s="1"/>
  <c r="B22" i="4"/>
  <c r="B24" i="4"/>
  <c r="C22" i="42" s="1"/>
  <c r="B25" i="4"/>
  <c r="B26" i="4"/>
  <c r="C24" i="42" s="1"/>
  <c r="B27" i="4"/>
  <c r="C25" i="42" s="1"/>
  <c r="C102" i="42" s="1"/>
  <c r="B28" i="4"/>
  <c r="C26" i="42" s="1"/>
  <c r="B29" i="4"/>
  <c r="B30" i="4"/>
  <c r="C28" i="42" s="1"/>
  <c r="B31" i="4"/>
  <c r="B32" i="4"/>
  <c r="C30" i="42" s="1"/>
  <c r="B33" i="4"/>
  <c r="B35" i="4"/>
  <c r="C33" i="42" s="1"/>
  <c r="B36" i="4"/>
  <c r="C34" i="42" s="1"/>
  <c r="C111" i="42" s="1"/>
  <c r="B37" i="4"/>
  <c r="C35" i="42" s="1"/>
  <c r="B38" i="4"/>
  <c r="B39" i="4"/>
  <c r="C37" i="42" s="1"/>
  <c r="B40" i="4"/>
  <c r="B41" i="4"/>
  <c r="C39" i="42" s="1"/>
  <c r="B42" i="4"/>
  <c r="B43" i="4"/>
  <c r="C41" i="42" s="1"/>
  <c r="B44" i="4"/>
  <c r="C42" i="42" s="1"/>
  <c r="B45" i="4"/>
  <c r="C43" i="42" s="1"/>
  <c r="B46" i="4"/>
  <c r="B47" i="4"/>
  <c r="C45" i="42" s="1"/>
  <c r="B48" i="4"/>
  <c r="C46" i="42" s="1"/>
  <c r="B49" i="4"/>
  <c r="C47" i="42" s="1"/>
  <c r="B50" i="4"/>
  <c r="B51" i="4"/>
  <c r="C49" i="42" s="1"/>
  <c r="B52" i="4"/>
  <c r="C50" i="42" s="1"/>
  <c r="B53" i="4"/>
  <c r="C51" i="42" s="1"/>
  <c r="B54" i="4"/>
  <c r="C52" i="42" s="1"/>
  <c r="B57" i="4"/>
  <c r="C55" i="42" s="1"/>
  <c r="C132" i="42" s="1"/>
  <c r="B58" i="4"/>
  <c r="B59" i="4"/>
  <c r="C57" i="42" s="1"/>
  <c r="B60" i="4"/>
  <c r="C58" i="42" s="1"/>
  <c r="B61" i="4"/>
  <c r="C59" i="42" s="1"/>
  <c r="B62" i="4"/>
  <c r="C60" i="42" s="1"/>
  <c r="C137" i="42" s="1"/>
  <c r="B63" i="4"/>
  <c r="C61" i="42" s="1"/>
  <c r="B64" i="4"/>
  <c r="B65" i="4"/>
  <c r="C63" i="42" s="1"/>
  <c r="B66" i="4"/>
  <c r="B67" i="4"/>
  <c r="C65" i="42" s="1"/>
  <c r="B68" i="4"/>
  <c r="B69" i="4"/>
  <c r="C67" i="42" s="1"/>
  <c r="B70" i="4"/>
  <c r="C68" i="42" s="1"/>
  <c r="C145" i="42" s="1"/>
  <c r="B71" i="4"/>
  <c r="C69" i="42" s="1"/>
  <c r="B72" i="4"/>
  <c r="B73" i="4"/>
  <c r="C71" i="42" s="1"/>
  <c r="B74" i="4"/>
  <c r="B75" i="4"/>
  <c r="C73" i="42" s="1"/>
  <c r="B77" i="4"/>
  <c r="B78" i="4"/>
  <c r="C76" i="42" s="1"/>
  <c r="G109" i="59"/>
  <c r="W73" i="45"/>
  <c r="W73" i="44"/>
  <c r="BZ73" i="44"/>
  <c r="W153" i="43"/>
  <c r="W80" i="43"/>
  <c r="W76" i="43"/>
  <c r="BZ153" i="43"/>
  <c r="BZ80" i="43"/>
  <c r="BZ76" i="43"/>
  <c r="W153" i="42"/>
  <c r="W80" i="42"/>
  <c r="W76" i="42"/>
  <c r="BZ153" i="42"/>
  <c r="BZ80" i="42"/>
  <c r="BZ76" i="42"/>
  <c r="AB5" i="40"/>
  <c r="AB10" i="40"/>
  <c r="AB4" i="40" s="1"/>
  <c r="AB24" i="40"/>
  <c r="AB5" i="41"/>
  <c r="AB10" i="41"/>
  <c r="AB24" i="41"/>
  <c r="AB4" i="41" s="1"/>
  <c r="W17" i="39"/>
  <c r="W5" i="39"/>
  <c r="CE5" i="40"/>
  <c r="CE10" i="40"/>
  <c r="CE24" i="40"/>
  <c r="CE5" i="41"/>
  <c r="CE10" i="41"/>
  <c r="CE24" i="41"/>
  <c r="BZ17" i="39"/>
  <c r="BZ5" i="39"/>
  <c r="W13" i="38"/>
  <c r="W14" i="38" s="1"/>
  <c r="W42" i="38"/>
  <c r="W71" i="38" s="1"/>
  <c r="W61" i="38"/>
  <c r="W32" i="38"/>
  <c r="BZ13" i="38"/>
  <c r="BZ42" i="38"/>
  <c r="BZ43" i="38" s="1"/>
  <c r="BZ61" i="38"/>
  <c r="BZ32" i="38"/>
  <c r="BY5" i="40"/>
  <c r="BY10" i="40"/>
  <c r="BY24" i="40"/>
  <c r="BY4" i="40" s="1"/>
  <c r="BY5" i="41"/>
  <c r="BY10" i="41"/>
  <c r="BY24" i="41"/>
  <c r="B12" i="59"/>
  <c r="F7" i="3"/>
  <c r="F12" i="3"/>
  <c r="F26" i="3"/>
  <c r="V5" i="40"/>
  <c r="V10" i="40"/>
  <c r="V24" i="40"/>
  <c r="V5" i="41"/>
  <c r="V10" i="41"/>
  <c r="V24" i="41"/>
  <c r="AE27" i="61"/>
  <c r="V73" i="45"/>
  <c r="V73" i="44"/>
  <c r="BY73" i="44"/>
  <c r="V153" i="43"/>
  <c r="V80" i="43"/>
  <c r="V76" i="43"/>
  <c r="BY153" i="43"/>
  <c r="BY80" i="43"/>
  <c r="BY76" i="43"/>
  <c r="V153" i="42"/>
  <c r="V80" i="42"/>
  <c r="V76" i="42"/>
  <c r="BY153" i="42"/>
  <c r="BY80" i="42"/>
  <c r="BY76" i="42"/>
  <c r="V17" i="39"/>
  <c r="V5" i="39"/>
  <c r="BY17" i="39"/>
  <c r="BY5" i="39"/>
  <c r="V13" i="38"/>
  <c r="V42" i="38"/>
  <c r="V61" i="38"/>
  <c r="V32" i="38"/>
  <c r="V14" i="38"/>
  <c r="BY13" i="38"/>
  <c r="BY42" i="38"/>
  <c r="BY71" i="38" s="1"/>
  <c r="BY61" i="38"/>
  <c r="BY32" i="38"/>
  <c r="BY14" i="38"/>
  <c r="CE13" i="38"/>
  <c r="CE71" i="38" s="1"/>
  <c r="CE42" i="38"/>
  <c r="CE43" i="38" s="1"/>
  <c r="BX13" i="38"/>
  <c r="BX14" i="38" s="1"/>
  <c r="BX42" i="38"/>
  <c r="BX43" i="38" s="1"/>
  <c r="BW13" i="38"/>
  <c r="BW71" i="38" s="1"/>
  <c r="BW42" i="38"/>
  <c r="BV13" i="38"/>
  <c r="BV14" i="38" s="1"/>
  <c r="BV42" i="38"/>
  <c r="BU13" i="38"/>
  <c r="BU14" i="38" s="1"/>
  <c r="BU42" i="38"/>
  <c r="BU43" i="38" s="1"/>
  <c r="BT13" i="38"/>
  <c r="BT14" i="38" s="1"/>
  <c r="BT42" i="38"/>
  <c r="BT43" i="38"/>
  <c r="BS13" i="38"/>
  <c r="BS14" i="38" s="1"/>
  <c r="BS42" i="38"/>
  <c r="BS43" i="38" s="1"/>
  <c r="BR13" i="38"/>
  <c r="BR14" i="38" s="1"/>
  <c r="BR42" i="38"/>
  <c r="BR43" i="38" s="1"/>
  <c r="BQ13" i="38"/>
  <c r="BQ42" i="38"/>
  <c r="BP13" i="38"/>
  <c r="BP14" i="38" s="1"/>
  <c r="BP42" i="38"/>
  <c r="BP43" i="38" s="1"/>
  <c r="BO13" i="38"/>
  <c r="BO42" i="38"/>
  <c r="BO43" i="38" s="1"/>
  <c r="BN13" i="38"/>
  <c r="BN14" i="38" s="1"/>
  <c r="BN42" i="38"/>
  <c r="BN43" i="38" s="1"/>
  <c r="BM13" i="38"/>
  <c r="BM14" i="38" s="1"/>
  <c r="BM42" i="38"/>
  <c r="BM43" i="38" s="1"/>
  <c r="BL13" i="38"/>
  <c r="BL14" i="38" s="1"/>
  <c r="BL42" i="38"/>
  <c r="BL43" i="38" s="1"/>
  <c r="BK13" i="38"/>
  <c r="BK42" i="38"/>
  <c r="BK43" i="38" s="1"/>
  <c r="BJ13" i="38"/>
  <c r="BJ14" i="38" s="1"/>
  <c r="BJ42" i="38"/>
  <c r="BJ43" i="38" s="1"/>
  <c r="BI13" i="38"/>
  <c r="BI14" i="38" s="1"/>
  <c r="BI42" i="38"/>
  <c r="CE61" i="38"/>
  <c r="BX61" i="38"/>
  <c r="BW61" i="38"/>
  <c r="BV61" i="38"/>
  <c r="BU61" i="38"/>
  <c r="BT61" i="38"/>
  <c r="BS61" i="38"/>
  <c r="BR61" i="38"/>
  <c r="BQ61" i="38"/>
  <c r="BP61" i="38"/>
  <c r="BO61" i="38"/>
  <c r="BN61" i="38"/>
  <c r="BM61" i="38"/>
  <c r="BL61" i="38"/>
  <c r="BK61" i="38"/>
  <c r="BJ61" i="38"/>
  <c r="BI61" i="38"/>
  <c r="BW43" i="38"/>
  <c r="BV43" i="38"/>
  <c r="CE32" i="38"/>
  <c r="BX32" i="38"/>
  <c r="BW32" i="38"/>
  <c r="BV32" i="38"/>
  <c r="BU32" i="38"/>
  <c r="BT32" i="38"/>
  <c r="BS32" i="38"/>
  <c r="BR32" i="38"/>
  <c r="BQ32" i="38"/>
  <c r="BP32" i="38"/>
  <c r="BO32" i="38"/>
  <c r="BN32" i="38"/>
  <c r="BM32" i="38"/>
  <c r="BL32" i="38"/>
  <c r="BK32" i="38"/>
  <c r="BJ32" i="38"/>
  <c r="BI32" i="38"/>
  <c r="CE14" i="38"/>
  <c r="BQ14" i="38"/>
  <c r="F61" i="38"/>
  <c r="G61" i="38"/>
  <c r="H61" i="38"/>
  <c r="I61" i="38"/>
  <c r="J61" i="38"/>
  <c r="K61" i="38"/>
  <c r="L61" i="38"/>
  <c r="M61" i="38"/>
  <c r="N61" i="38"/>
  <c r="O61" i="38"/>
  <c r="P61" i="38"/>
  <c r="Q61" i="38"/>
  <c r="R61" i="38"/>
  <c r="S61" i="38"/>
  <c r="T61" i="38"/>
  <c r="U61" i="38"/>
  <c r="AB61" i="38"/>
  <c r="F32" i="38"/>
  <c r="G32" i="38"/>
  <c r="H32" i="38"/>
  <c r="I32" i="38"/>
  <c r="J32" i="38"/>
  <c r="K32" i="38"/>
  <c r="L32" i="38"/>
  <c r="M32" i="38"/>
  <c r="N32" i="38"/>
  <c r="O32" i="38"/>
  <c r="P32" i="38"/>
  <c r="Q32" i="38"/>
  <c r="R32" i="38"/>
  <c r="S32" i="38"/>
  <c r="T32" i="38"/>
  <c r="U32" i="38"/>
  <c r="AB32" i="38"/>
  <c r="AB13" i="38"/>
  <c r="AB14" i="38" s="1"/>
  <c r="AB42" i="38"/>
  <c r="U13" i="38"/>
  <c r="U14" i="38" s="1"/>
  <c r="U42" i="38"/>
  <c r="U43" i="38" s="1"/>
  <c r="T13" i="38"/>
  <c r="T14" i="38" s="1"/>
  <c r="T42" i="38"/>
  <c r="T43" i="38" s="1"/>
  <c r="S13" i="38"/>
  <c r="S14" i="38" s="1"/>
  <c r="S42" i="38"/>
  <c r="R13" i="38"/>
  <c r="R42" i="38"/>
  <c r="R43" i="38" s="1"/>
  <c r="Q13" i="38"/>
  <c r="Q14" i="38" s="1"/>
  <c r="Q42" i="38"/>
  <c r="Q43" i="38" s="1"/>
  <c r="P13" i="38"/>
  <c r="P14" i="38" s="1"/>
  <c r="P42" i="38"/>
  <c r="P43" i="38" s="1"/>
  <c r="O13" i="38"/>
  <c r="O14" i="38" s="1"/>
  <c r="O42" i="38"/>
  <c r="N13" i="38"/>
  <c r="N14" i="38" s="1"/>
  <c r="N42" i="38"/>
  <c r="M13" i="38"/>
  <c r="M14" i="38" s="1"/>
  <c r="M42" i="38"/>
  <c r="L13" i="38"/>
  <c r="L42" i="38"/>
  <c r="L43" i="38" s="1"/>
  <c r="K13" i="38"/>
  <c r="K14" i="38" s="1"/>
  <c r="K42" i="38"/>
  <c r="K71" i="38" s="1"/>
  <c r="J13" i="38"/>
  <c r="J14" i="38" s="1"/>
  <c r="J42" i="38"/>
  <c r="I13" i="38"/>
  <c r="I14" i="38" s="1"/>
  <c r="I42" i="38"/>
  <c r="H13" i="38"/>
  <c r="H42" i="38"/>
  <c r="H43" i="38" s="1"/>
  <c r="G13" i="38"/>
  <c r="G14" i="38" s="1"/>
  <c r="G42" i="38"/>
  <c r="F13" i="38"/>
  <c r="F42" i="38"/>
  <c r="E5" i="38"/>
  <c r="E6" i="38"/>
  <c r="E7" i="38"/>
  <c r="E16" i="38"/>
  <c r="E22" i="38"/>
  <c r="E23" i="38"/>
  <c r="E25" i="38"/>
  <c r="G107" i="59"/>
  <c r="E2" i="38" s="1"/>
  <c r="BX5" i="40"/>
  <c r="BX10" i="40"/>
  <c r="BX24" i="40"/>
  <c r="BX4" i="40" s="1"/>
  <c r="BX5" i="41"/>
  <c r="BX10" i="41"/>
  <c r="BX24" i="41"/>
  <c r="BW5" i="40"/>
  <c r="BW4" i="40" s="1"/>
  <c r="BW10" i="40"/>
  <c r="BW24" i="40"/>
  <c r="BW5" i="41"/>
  <c r="BW10" i="41"/>
  <c r="BW24" i="41"/>
  <c r="BV5" i="40"/>
  <c r="BV10" i="40"/>
  <c r="BV24" i="40"/>
  <c r="BV5" i="41"/>
  <c r="BV10" i="41"/>
  <c r="BV24" i="41"/>
  <c r="BV4" i="41" s="1"/>
  <c r="BU5" i="40"/>
  <c r="BU4" i="40" s="1"/>
  <c r="BU10" i="40"/>
  <c r="BU24" i="40"/>
  <c r="BU5" i="41"/>
  <c r="BU10" i="41"/>
  <c r="BU4" i="41" s="1"/>
  <c r="BU29" i="39" s="1"/>
  <c r="BU4" i="39" s="1"/>
  <c r="BU24" i="41"/>
  <c r="BT5" i="40"/>
  <c r="BT10" i="40"/>
  <c r="BT24" i="40"/>
  <c r="BT5" i="41"/>
  <c r="BT10" i="41"/>
  <c r="BT24" i="41"/>
  <c r="BT4" i="41" s="1"/>
  <c r="BS5" i="40"/>
  <c r="BS4" i="40" s="1"/>
  <c r="BS10" i="40"/>
  <c r="BS24" i="40"/>
  <c r="BS5" i="41"/>
  <c r="BS10" i="41"/>
  <c r="BS24" i="41"/>
  <c r="BR5" i="40"/>
  <c r="BR10" i="40"/>
  <c r="BR24" i="40"/>
  <c r="BR5" i="41"/>
  <c r="BR10" i="41"/>
  <c r="BR24" i="41"/>
  <c r="BR4" i="41" s="1"/>
  <c r="BQ5" i="40"/>
  <c r="BQ4" i="40" s="1"/>
  <c r="BQ10" i="40"/>
  <c r="BQ24" i="40"/>
  <c r="BQ5" i="41"/>
  <c r="BQ10" i="41"/>
  <c r="BQ24" i="41"/>
  <c r="BP5" i="40"/>
  <c r="BP10" i="40"/>
  <c r="BP24" i="40"/>
  <c r="BP4" i="40" s="1"/>
  <c r="BP5" i="41"/>
  <c r="BP10" i="41"/>
  <c r="BP24" i="41"/>
  <c r="BP4" i="41" s="1"/>
  <c r="BO5" i="40"/>
  <c r="BO4" i="40" s="1"/>
  <c r="BO10" i="40"/>
  <c r="BO24" i="40"/>
  <c r="BO5" i="41"/>
  <c r="BO10" i="41"/>
  <c r="BO24" i="41"/>
  <c r="BN5" i="40"/>
  <c r="BN10" i="40"/>
  <c r="BN24" i="40"/>
  <c r="BN5" i="41"/>
  <c r="BN10" i="41"/>
  <c r="BN24" i="41"/>
  <c r="BN4" i="41" s="1"/>
  <c r="BM5" i="40"/>
  <c r="BM4" i="40" s="1"/>
  <c r="BM10" i="40"/>
  <c r="BM24" i="40"/>
  <c r="BM5" i="41"/>
  <c r="BM10" i="41"/>
  <c r="BM24" i="41"/>
  <c r="BL5" i="40"/>
  <c r="BL10" i="40"/>
  <c r="BL24" i="40"/>
  <c r="BL5" i="41"/>
  <c r="BL10" i="41"/>
  <c r="BL24" i="41"/>
  <c r="BK5" i="40"/>
  <c r="BK10" i="40"/>
  <c r="BK24" i="40"/>
  <c r="BK5" i="41"/>
  <c r="BK10" i="41"/>
  <c r="BK4" i="41" s="1"/>
  <c r="BK24" i="41"/>
  <c r="BJ5" i="40"/>
  <c r="BJ10" i="40"/>
  <c r="BJ24" i="40"/>
  <c r="BJ4" i="40" s="1"/>
  <c r="BJ5" i="41"/>
  <c r="BJ10" i="41"/>
  <c r="BJ24" i="41"/>
  <c r="BI5" i="40"/>
  <c r="BI4" i="40" s="1"/>
  <c r="BI10" i="40"/>
  <c r="BI24" i="40"/>
  <c r="BI5" i="41"/>
  <c r="BI10" i="41"/>
  <c r="BI24" i="41"/>
  <c r="CE17" i="39"/>
  <c r="BX17" i="39"/>
  <c r="BW17" i="39"/>
  <c r="BV17" i="39"/>
  <c r="BU17" i="39"/>
  <c r="BT17" i="39"/>
  <c r="BS17" i="39"/>
  <c r="BR17" i="39"/>
  <c r="BQ17" i="39"/>
  <c r="BP17" i="39"/>
  <c r="BO17" i="39"/>
  <c r="BN17" i="39"/>
  <c r="BM17" i="39"/>
  <c r="BL17" i="39"/>
  <c r="BK17" i="39"/>
  <c r="BJ17" i="39"/>
  <c r="BI17" i="39"/>
  <c r="CE5" i="39"/>
  <c r="BX5" i="39"/>
  <c r="BW5" i="39"/>
  <c r="BV5" i="39"/>
  <c r="BU5" i="39"/>
  <c r="BT5" i="39"/>
  <c r="BS5" i="39"/>
  <c r="BR5" i="39"/>
  <c r="BQ5" i="39"/>
  <c r="BP5" i="39"/>
  <c r="BO5" i="39"/>
  <c r="BN5" i="39"/>
  <c r="BM5" i="39"/>
  <c r="BL5" i="39"/>
  <c r="BK5" i="39"/>
  <c r="BJ5" i="39"/>
  <c r="BI5" i="39"/>
  <c r="U5" i="40"/>
  <c r="U4" i="40" s="1"/>
  <c r="U10" i="40"/>
  <c r="U24" i="40"/>
  <c r="U5" i="41"/>
  <c r="U10" i="41"/>
  <c r="U4" i="41" s="1"/>
  <c r="U24" i="41"/>
  <c r="T5" i="40"/>
  <c r="T10" i="40"/>
  <c r="T24" i="40"/>
  <c r="T5" i="41"/>
  <c r="T10" i="41"/>
  <c r="T24" i="41"/>
  <c r="S5" i="40"/>
  <c r="S4" i="40" s="1"/>
  <c r="S10" i="40"/>
  <c r="S24" i="40"/>
  <c r="S5" i="41"/>
  <c r="S10" i="41"/>
  <c r="S4" i="41" s="1"/>
  <c r="S24" i="41"/>
  <c r="R5" i="40"/>
  <c r="R10" i="40"/>
  <c r="R24" i="40"/>
  <c r="R4" i="40" s="1"/>
  <c r="R29" i="39" s="1"/>
  <c r="R4" i="39" s="1"/>
  <c r="R5" i="41"/>
  <c r="R10" i="41"/>
  <c r="R24" i="41"/>
  <c r="Q5" i="40"/>
  <c r="Q10" i="40"/>
  <c r="Q24" i="40"/>
  <c r="Q5" i="41"/>
  <c r="Q10" i="41"/>
  <c r="Q4" i="41" s="1"/>
  <c r="Q24" i="41"/>
  <c r="P5" i="40"/>
  <c r="P10" i="40"/>
  <c r="P24" i="40"/>
  <c r="P5" i="41"/>
  <c r="P10" i="41"/>
  <c r="P24" i="41"/>
  <c r="O5" i="40"/>
  <c r="O4" i="40" s="1"/>
  <c r="O10" i="40"/>
  <c r="O24" i="40"/>
  <c r="O5" i="41"/>
  <c r="O10" i="41"/>
  <c r="O24" i="41"/>
  <c r="N5" i="40"/>
  <c r="N10" i="40"/>
  <c r="N24" i="40"/>
  <c r="N5" i="41"/>
  <c r="N10" i="41"/>
  <c r="N24" i="41"/>
  <c r="N4" i="41" s="1"/>
  <c r="M5" i="40"/>
  <c r="M4" i="40" s="1"/>
  <c r="M10" i="40"/>
  <c r="M24" i="40"/>
  <c r="M5" i="41"/>
  <c r="M10" i="41"/>
  <c r="M24" i="41"/>
  <c r="L5" i="40"/>
  <c r="L10" i="40"/>
  <c r="L24" i="40"/>
  <c r="L4" i="40" s="1"/>
  <c r="L5" i="41"/>
  <c r="L10" i="41"/>
  <c r="L24" i="41"/>
  <c r="K5" i="40"/>
  <c r="K4" i="40" s="1"/>
  <c r="K10" i="40"/>
  <c r="K24" i="40"/>
  <c r="K5" i="41"/>
  <c r="K10" i="41"/>
  <c r="K4" i="41" s="1"/>
  <c r="K24" i="41"/>
  <c r="J5" i="40"/>
  <c r="J10" i="40"/>
  <c r="J24" i="40"/>
  <c r="J5" i="41"/>
  <c r="J10" i="41"/>
  <c r="J24" i="41"/>
  <c r="I5" i="40"/>
  <c r="I10" i="40"/>
  <c r="I24" i="40"/>
  <c r="I5" i="41"/>
  <c r="I10" i="41"/>
  <c r="I24" i="41"/>
  <c r="H5" i="40"/>
  <c r="H10" i="40"/>
  <c r="H24" i="40"/>
  <c r="H5" i="41"/>
  <c r="H10" i="41"/>
  <c r="H24" i="41"/>
  <c r="G5" i="40"/>
  <c r="G4" i="40" s="1"/>
  <c r="G10" i="40"/>
  <c r="G24" i="40"/>
  <c r="G5" i="41"/>
  <c r="G10" i="41"/>
  <c r="G24" i="41"/>
  <c r="F5" i="40"/>
  <c r="F10" i="40"/>
  <c r="F24" i="40"/>
  <c r="F4" i="40" s="1"/>
  <c r="F5" i="41"/>
  <c r="F10" i="41"/>
  <c r="F24" i="41"/>
  <c r="AB17" i="39"/>
  <c r="U17" i="39"/>
  <c r="T17" i="39"/>
  <c r="S17" i="39"/>
  <c r="R17" i="39"/>
  <c r="Q17" i="39"/>
  <c r="P17" i="39"/>
  <c r="O17" i="39"/>
  <c r="N17" i="39"/>
  <c r="M17" i="39"/>
  <c r="L17" i="39"/>
  <c r="K17" i="39"/>
  <c r="J17" i="39"/>
  <c r="I17" i="39"/>
  <c r="H17" i="39"/>
  <c r="G17" i="39"/>
  <c r="F17" i="39"/>
  <c r="AB5" i="39"/>
  <c r="U5" i="39"/>
  <c r="T5" i="39"/>
  <c r="S5" i="39"/>
  <c r="R5" i="39"/>
  <c r="Q5" i="39"/>
  <c r="P5" i="39"/>
  <c r="O5" i="39"/>
  <c r="N5" i="39"/>
  <c r="M5" i="39"/>
  <c r="L5" i="39"/>
  <c r="K5" i="39"/>
  <c r="J5" i="39"/>
  <c r="I5" i="39"/>
  <c r="H5" i="39"/>
  <c r="G5" i="39"/>
  <c r="F5" i="39"/>
  <c r="T3" i="39"/>
  <c r="U3" i="39" s="1"/>
  <c r="BW3" i="39"/>
  <c r="BX3" i="39" s="1"/>
  <c r="U3" i="40"/>
  <c r="BW3" i="40"/>
  <c r="BX3" i="40" s="1"/>
  <c r="U3" i="41"/>
  <c r="BX3" i="41"/>
  <c r="CE153" i="42"/>
  <c r="BX153" i="42"/>
  <c r="BW153" i="42"/>
  <c r="BV153" i="42"/>
  <c r="BU153" i="42"/>
  <c r="BT153" i="42"/>
  <c r="BS153" i="42"/>
  <c r="BR153" i="42"/>
  <c r="BQ153" i="42"/>
  <c r="BP153" i="42"/>
  <c r="BO153" i="42"/>
  <c r="BN153" i="42"/>
  <c r="BM153" i="42"/>
  <c r="BL153" i="42"/>
  <c r="BK153" i="42"/>
  <c r="BJ153" i="42"/>
  <c r="BI153" i="42"/>
  <c r="BW3" i="42"/>
  <c r="BX3" i="42" s="1"/>
  <c r="BX80" i="42" s="1"/>
  <c r="CE80" i="42"/>
  <c r="BV80" i="42"/>
  <c r="BU80" i="42"/>
  <c r="BT80" i="42"/>
  <c r="BS80" i="42"/>
  <c r="BR80" i="42"/>
  <c r="BQ80" i="42"/>
  <c r="BP80" i="42"/>
  <c r="BO80" i="42"/>
  <c r="BN80" i="42"/>
  <c r="BM80" i="42"/>
  <c r="BL80" i="42"/>
  <c r="BK80" i="42"/>
  <c r="BJ80" i="42"/>
  <c r="BI80" i="42"/>
  <c r="CE76" i="42"/>
  <c r="BX76" i="42"/>
  <c r="BW76" i="42"/>
  <c r="BV76" i="42"/>
  <c r="BU76" i="42"/>
  <c r="BT76" i="42"/>
  <c r="BS76" i="42"/>
  <c r="BR76" i="42"/>
  <c r="BQ76" i="42"/>
  <c r="BP76" i="42"/>
  <c r="BO76" i="42"/>
  <c r="BN76" i="42"/>
  <c r="BM76" i="42"/>
  <c r="BL76" i="42"/>
  <c r="BK76" i="42"/>
  <c r="BJ76" i="42"/>
  <c r="BI76" i="42"/>
  <c r="C8" i="42"/>
  <c r="C11" i="42"/>
  <c r="C13" i="42"/>
  <c r="C90" i="42" s="1"/>
  <c r="C18" i="42"/>
  <c r="C20" i="42"/>
  <c r="C23" i="42"/>
  <c r="C100" i="42" s="1"/>
  <c r="C27" i="42"/>
  <c r="C29" i="42"/>
  <c r="C31" i="42"/>
  <c r="C108" i="42" s="1"/>
  <c r="C36" i="42"/>
  <c r="C38" i="42"/>
  <c r="C40" i="42"/>
  <c r="C117" i="42" s="1"/>
  <c r="C44" i="42"/>
  <c r="C121" i="42" s="1"/>
  <c r="C48" i="42"/>
  <c r="C56" i="42"/>
  <c r="C62" i="42"/>
  <c r="C139" i="42" s="1"/>
  <c r="C64" i="42"/>
  <c r="C66" i="42"/>
  <c r="C143" i="42" s="1"/>
  <c r="C70" i="42"/>
  <c r="C147" i="42" s="1"/>
  <c r="C72" i="42"/>
  <c r="C75" i="42"/>
  <c r="CO4" i="42"/>
  <c r="CO7" i="42"/>
  <c r="CO8" i="42"/>
  <c r="CO10" i="42"/>
  <c r="CO11" i="42"/>
  <c r="CO12" i="42"/>
  <c r="CO13" i="42"/>
  <c r="CO14" i="42"/>
  <c r="CO16" i="42"/>
  <c r="CO17" i="42"/>
  <c r="CO18" i="42"/>
  <c r="CO19" i="42"/>
  <c r="CO20" i="42"/>
  <c r="CO22" i="42"/>
  <c r="CO23" i="42"/>
  <c r="CO24" i="42"/>
  <c r="CO25" i="42"/>
  <c r="CO26" i="42"/>
  <c r="CO27" i="42"/>
  <c r="CO28" i="42"/>
  <c r="CO29" i="42"/>
  <c r="CO30" i="42"/>
  <c r="CO31" i="42"/>
  <c r="CO33" i="42"/>
  <c r="CO34" i="42"/>
  <c r="CO35" i="42"/>
  <c r="CO36" i="42"/>
  <c r="CO37" i="42"/>
  <c r="CO38" i="42"/>
  <c r="CO39" i="42"/>
  <c r="CO40" i="42"/>
  <c r="CO41" i="42"/>
  <c r="CO42" i="42"/>
  <c r="CO43" i="42"/>
  <c r="CO44" i="42"/>
  <c r="CO45" i="42"/>
  <c r="CO46" i="42"/>
  <c r="CO47" i="42"/>
  <c r="CO48" i="42"/>
  <c r="CO49" i="42"/>
  <c r="CO50" i="42"/>
  <c r="CO52" i="42"/>
  <c r="CO55" i="42"/>
  <c r="CO56" i="42"/>
  <c r="CO57" i="42"/>
  <c r="CO58" i="42"/>
  <c r="CO59" i="42"/>
  <c r="CO60" i="42"/>
  <c r="CO61" i="42"/>
  <c r="CO62" i="42"/>
  <c r="CO63" i="42"/>
  <c r="CO64" i="42"/>
  <c r="CO65" i="42"/>
  <c r="CO66" i="42"/>
  <c r="CO67" i="42"/>
  <c r="CO68" i="42"/>
  <c r="CO69" i="42"/>
  <c r="CO70" i="42"/>
  <c r="CO71" i="42"/>
  <c r="CO72" i="42"/>
  <c r="CO73" i="42"/>
  <c r="CO51" i="42"/>
  <c r="CO75" i="42"/>
  <c r="F80" i="42"/>
  <c r="G80" i="42"/>
  <c r="H80" i="42"/>
  <c r="I80" i="42"/>
  <c r="J80" i="42"/>
  <c r="K80" i="42"/>
  <c r="L80" i="42"/>
  <c r="M80" i="42"/>
  <c r="N80" i="42"/>
  <c r="O80" i="42"/>
  <c r="P80" i="42"/>
  <c r="Q80" i="42"/>
  <c r="R80" i="42"/>
  <c r="S80" i="42"/>
  <c r="T3" i="42"/>
  <c r="T80" i="42" s="1"/>
  <c r="U153" i="42"/>
  <c r="U76" i="42"/>
  <c r="BH154" i="42"/>
  <c r="F153" i="42"/>
  <c r="G153" i="42"/>
  <c r="H153" i="42"/>
  <c r="I153" i="42"/>
  <c r="J153" i="42"/>
  <c r="K153" i="42"/>
  <c r="L153" i="42"/>
  <c r="M153" i="42"/>
  <c r="N153" i="42"/>
  <c r="O153" i="42"/>
  <c r="P153" i="42"/>
  <c r="Q153" i="42"/>
  <c r="R153" i="42"/>
  <c r="S153" i="42"/>
  <c r="T153" i="42"/>
  <c r="F76" i="42"/>
  <c r="G76" i="42"/>
  <c r="H76" i="42"/>
  <c r="I76" i="42"/>
  <c r="J76" i="42"/>
  <c r="K76" i="42"/>
  <c r="L76" i="42"/>
  <c r="M76" i="42"/>
  <c r="N76" i="42"/>
  <c r="O76" i="42"/>
  <c r="P76" i="42"/>
  <c r="Q76" i="42"/>
  <c r="R76" i="42"/>
  <c r="S76" i="42"/>
  <c r="T76" i="42"/>
  <c r="CO154" i="42"/>
  <c r="E4" i="42"/>
  <c r="BH4" i="42" s="1"/>
  <c r="BH81" i="42" s="1"/>
  <c r="E7" i="42"/>
  <c r="E8" i="42"/>
  <c r="E85" i="42" s="1"/>
  <c r="E10" i="42"/>
  <c r="E11" i="42"/>
  <c r="E11" i="43" s="1"/>
  <c r="E12" i="42"/>
  <c r="E13" i="42"/>
  <c r="E14" i="42"/>
  <c r="E16" i="42"/>
  <c r="E16" i="43" s="1"/>
  <c r="E17" i="42"/>
  <c r="E18" i="42"/>
  <c r="E19" i="42"/>
  <c r="E20" i="42"/>
  <c r="E20" i="43" s="1"/>
  <c r="E22" i="42"/>
  <c r="E23" i="42"/>
  <c r="E24" i="42"/>
  <c r="E25" i="42"/>
  <c r="E26" i="42"/>
  <c r="E27" i="42"/>
  <c r="E28" i="42"/>
  <c r="E29" i="42"/>
  <c r="E30" i="42"/>
  <c r="E31" i="42"/>
  <c r="E33" i="42"/>
  <c r="E34" i="42"/>
  <c r="E35" i="42"/>
  <c r="E36" i="42"/>
  <c r="E37" i="42"/>
  <c r="E38" i="42"/>
  <c r="E39" i="42"/>
  <c r="E40" i="42"/>
  <c r="E41" i="42"/>
  <c r="E42" i="42"/>
  <c r="E43" i="42"/>
  <c r="E44" i="42"/>
  <c r="E45" i="42"/>
  <c r="E46" i="42"/>
  <c r="E47" i="42"/>
  <c r="E48" i="42"/>
  <c r="E49" i="42"/>
  <c r="E50" i="42"/>
  <c r="E50" i="43" s="1"/>
  <c r="E51" i="42"/>
  <c r="E52" i="42"/>
  <c r="BH52" i="42" s="1"/>
  <c r="BH129" i="42" s="1"/>
  <c r="E55" i="42"/>
  <c r="E56" i="42"/>
  <c r="E57" i="42"/>
  <c r="E58" i="42"/>
  <c r="E59" i="42"/>
  <c r="E136" i="42" s="1"/>
  <c r="E60" i="42"/>
  <c r="E61" i="42"/>
  <c r="E62" i="42"/>
  <c r="E63" i="42"/>
  <c r="E64" i="42"/>
  <c r="E65" i="42"/>
  <c r="E65" i="43" s="1"/>
  <c r="E66" i="42"/>
  <c r="E67" i="42"/>
  <c r="E68" i="42"/>
  <c r="E69" i="42"/>
  <c r="E70" i="42"/>
  <c r="E71" i="42"/>
  <c r="E72" i="42"/>
  <c r="E149" i="42" s="1"/>
  <c r="E73" i="42"/>
  <c r="E75" i="42"/>
  <c r="E2" i="42"/>
  <c r="CE153" i="43"/>
  <c r="BX153" i="43"/>
  <c r="BW153" i="43"/>
  <c r="BV153" i="43"/>
  <c r="BU153" i="43"/>
  <c r="BT153" i="43"/>
  <c r="BS153" i="43"/>
  <c r="BR153" i="43"/>
  <c r="BQ153" i="43"/>
  <c r="BP153" i="43"/>
  <c r="BO153" i="43"/>
  <c r="BN153" i="43"/>
  <c r="BM153" i="43"/>
  <c r="BL153" i="43"/>
  <c r="BK153" i="43"/>
  <c r="BJ153" i="43"/>
  <c r="BI153" i="43"/>
  <c r="BW3" i="43"/>
  <c r="BX3" i="43"/>
  <c r="BX80" i="43" s="1"/>
  <c r="CE80" i="43"/>
  <c r="BV80" i="43"/>
  <c r="BU80" i="43"/>
  <c r="BT80" i="43"/>
  <c r="BS80" i="43"/>
  <c r="BR80" i="43"/>
  <c r="BQ80" i="43"/>
  <c r="BP80" i="43"/>
  <c r="BO80" i="43"/>
  <c r="BN80" i="43"/>
  <c r="BM80" i="43"/>
  <c r="BL80" i="43"/>
  <c r="BK80" i="43"/>
  <c r="BJ80" i="43"/>
  <c r="BI80" i="43"/>
  <c r="CE76" i="43"/>
  <c r="BX76" i="43"/>
  <c r="BW76" i="43"/>
  <c r="BV76" i="43"/>
  <c r="BU76" i="43"/>
  <c r="BT76" i="43"/>
  <c r="BS76" i="43"/>
  <c r="BR76" i="43"/>
  <c r="BQ76" i="43"/>
  <c r="BP76" i="43"/>
  <c r="BO76" i="43"/>
  <c r="BN76" i="43"/>
  <c r="BM76" i="43"/>
  <c r="BL76" i="43"/>
  <c r="BK76" i="43"/>
  <c r="BJ76" i="43"/>
  <c r="BI76" i="43"/>
  <c r="F80" i="43"/>
  <c r="G80" i="43"/>
  <c r="H80" i="43"/>
  <c r="I80" i="43"/>
  <c r="J80" i="43"/>
  <c r="K80" i="43"/>
  <c r="L80" i="43"/>
  <c r="M80" i="43"/>
  <c r="N80" i="43"/>
  <c r="O80" i="43"/>
  <c r="P80" i="43"/>
  <c r="Q80" i="43"/>
  <c r="R80" i="43"/>
  <c r="S80" i="43"/>
  <c r="T3" i="43"/>
  <c r="T80" i="43"/>
  <c r="U153" i="43"/>
  <c r="U76" i="43"/>
  <c r="BH154" i="43"/>
  <c r="CO154" i="43"/>
  <c r="F153" i="43"/>
  <c r="G153" i="43"/>
  <c r="H153" i="43"/>
  <c r="I153" i="43"/>
  <c r="J153" i="43"/>
  <c r="K153" i="43"/>
  <c r="L153" i="43"/>
  <c r="M153" i="43"/>
  <c r="N153" i="43"/>
  <c r="O153" i="43"/>
  <c r="P153" i="43"/>
  <c r="Q153" i="43"/>
  <c r="R153" i="43"/>
  <c r="S153" i="43"/>
  <c r="T153" i="43"/>
  <c r="AB153" i="43"/>
  <c r="F76" i="43"/>
  <c r="G76" i="43"/>
  <c r="H76" i="43"/>
  <c r="I76" i="43"/>
  <c r="J76" i="43"/>
  <c r="K76" i="43"/>
  <c r="L76" i="43"/>
  <c r="M76" i="43"/>
  <c r="N76" i="43"/>
  <c r="O76" i="43"/>
  <c r="P76" i="43"/>
  <c r="Q76" i="43"/>
  <c r="R76" i="43"/>
  <c r="S76" i="43"/>
  <c r="T76" i="43"/>
  <c r="BV3" i="44"/>
  <c r="BV73" i="44" s="1"/>
  <c r="CE73" i="44"/>
  <c r="BU73" i="44"/>
  <c r="BT73" i="44"/>
  <c r="BS73" i="44"/>
  <c r="BR73" i="44"/>
  <c r="BQ73" i="44"/>
  <c r="BP73" i="44"/>
  <c r="BO73" i="44"/>
  <c r="BN73" i="44"/>
  <c r="BM73" i="44"/>
  <c r="BL73" i="44"/>
  <c r="BK73" i="44"/>
  <c r="BJ73" i="44"/>
  <c r="BI73" i="44"/>
  <c r="BI69" i="44"/>
  <c r="C30" i="44"/>
  <c r="CO6" i="44"/>
  <c r="CO7" i="44"/>
  <c r="CO8" i="44"/>
  <c r="CO9" i="44"/>
  <c r="CO10" i="44"/>
  <c r="CO68" i="44"/>
  <c r="S3" i="44"/>
  <c r="S73" i="44" s="1"/>
  <c r="F73" i="44"/>
  <c r="G73" i="44"/>
  <c r="H73" i="44"/>
  <c r="I73" i="44"/>
  <c r="J73" i="44"/>
  <c r="K73" i="44"/>
  <c r="L73" i="44"/>
  <c r="M73" i="44"/>
  <c r="N73" i="44"/>
  <c r="O73" i="44"/>
  <c r="P73" i="44"/>
  <c r="Q73" i="44"/>
  <c r="R73" i="44"/>
  <c r="E138" i="45"/>
  <c r="E69" i="45"/>
  <c r="C6" i="44"/>
  <c r="C76" i="44" s="1"/>
  <c r="C76" i="45" s="1"/>
  <c r="C9" i="44"/>
  <c r="C9" i="45" s="1"/>
  <c r="C17" i="44"/>
  <c r="C87" i="44" s="1"/>
  <c r="C87" i="45" s="1"/>
  <c r="C19" i="44"/>
  <c r="C22" i="44"/>
  <c r="C26" i="44"/>
  <c r="C96" i="44" s="1"/>
  <c r="C96" i="45" s="1"/>
  <c r="C38" i="44"/>
  <c r="C38" i="45" s="1"/>
  <c r="C42" i="44"/>
  <c r="C112" i="44" s="1"/>
  <c r="C111" i="45" s="1"/>
  <c r="C45" i="44"/>
  <c r="C115" i="44" s="1"/>
  <c r="C114" i="45" s="1"/>
  <c r="C46" i="44"/>
  <c r="C116" i="44" s="1"/>
  <c r="C115" i="45" s="1"/>
  <c r="C51" i="44"/>
  <c r="C121" i="44" s="1"/>
  <c r="C120" i="45" s="1"/>
  <c r="C53" i="44"/>
  <c r="C123" i="44" s="1"/>
  <c r="C122" i="45" s="1"/>
  <c r="C57" i="44"/>
  <c r="C127" i="44" s="1"/>
  <c r="C126" i="45" s="1"/>
  <c r="C58" i="44"/>
  <c r="C62" i="44"/>
  <c r="C132" i="44" s="1"/>
  <c r="C131" i="45" s="1"/>
  <c r="C68" i="44"/>
  <c r="C138" i="44" s="1"/>
  <c r="C137" i="45" s="1"/>
  <c r="CO141" i="44"/>
  <c r="BH141" i="44"/>
  <c r="E30" i="44"/>
  <c r="E100" i="44" s="1"/>
  <c r="BH100" i="44" s="1"/>
  <c r="E48" i="44"/>
  <c r="BH48" i="44" s="1"/>
  <c r="E20" i="44"/>
  <c r="BH20" i="44" s="1"/>
  <c r="E22" i="44"/>
  <c r="E24" i="44"/>
  <c r="BH24" i="44" s="1"/>
  <c r="E28" i="44"/>
  <c r="BH28" i="44" s="1"/>
  <c r="E38" i="44"/>
  <c r="E108" i="44" s="1"/>
  <c r="E40" i="44"/>
  <c r="BH40" i="44" s="1"/>
  <c r="E42" i="44"/>
  <c r="E112" i="44" s="1"/>
  <c r="E46" i="44"/>
  <c r="BH46" i="44" s="1"/>
  <c r="E52" i="44"/>
  <c r="BH52" i="44" s="1"/>
  <c r="E54" i="44"/>
  <c r="BH54" i="44" s="1"/>
  <c r="E58" i="44"/>
  <c r="E60" i="44"/>
  <c r="BH60" i="44" s="1"/>
  <c r="E62" i="44"/>
  <c r="BH62" i="44" s="1"/>
  <c r="E63" i="44"/>
  <c r="E66" i="44"/>
  <c r="BH66" i="44" s="1"/>
  <c r="E68" i="44"/>
  <c r="S3" i="45"/>
  <c r="S73" i="45" s="1"/>
  <c r="F73" i="45"/>
  <c r="G73" i="45"/>
  <c r="H73" i="45"/>
  <c r="I73" i="45"/>
  <c r="J73" i="45"/>
  <c r="K73" i="45"/>
  <c r="L73" i="45"/>
  <c r="M73" i="45"/>
  <c r="N73" i="45"/>
  <c r="O73" i="45"/>
  <c r="P73" i="45"/>
  <c r="Q73" i="45"/>
  <c r="R73" i="45"/>
  <c r="BV3" i="45"/>
  <c r="E139" i="45"/>
  <c r="E140" i="45"/>
  <c r="G72" i="45"/>
  <c r="G108" i="59"/>
  <c r="G121" i="59"/>
  <c r="C1" i="1" s="1"/>
  <c r="B3" i="59"/>
  <c r="B4" i="59"/>
  <c r="B5" i="59"/>
  <c r="B7" i="59"/>
  <c r="B8" i="59"/>
  <c r="B9" i="59"/>
  <c r="B10" i="59"/>
  <c r="B11" i="59"/>
  <c r="B13" i="59"/>
  <c r="B14" i="59"/>
  <c r="B15" i="59"/>
  <c r="B16" i="59"/>
  <c r="B17" i="59"/>
  <c r="B18" i="59"/>
  <c r="B19" i="59"/>
  <c r="B20" i="59"/>
  <c r="B21" i="59"/>
  <c r="B22" i="59"/>
  <c r="B23" i="59"/>
  <c r="B24" i="59"/>
  <c r="B25" i="59"/>
  <c r="B26" i="59"/>
  <c r="B27" i="59"/>
  <c r="B28" i="59"/>
  <c r="B29" i="59"/>
  <c r="B30" i="59"/>
  <c r="B31" i="59"/>
  <c r="B32" i="59"/>
  <c r="B36" i="59"/>
  <c r="AB27" i="61"/>
  <c r="AA27" i="61"/>
  <c r="AA25" i="61"/>
  <c r="C25" i="61" s="1"/>
  <c r="AA17" i="61"/>
  <c r="C17" i="61" s="1"/>
  <c r="AA15" i="61"/>
  <c r="C15" i="61" s="1"/>
  <c r="AA4" i="61"/>
  <c r="C3" i="61" s="1"/>
  <c r="AA5" i="61"/>
  <c r="C5" i="61" s="1"/>
  <c r="AC29" i="61"/>
  <c r="F29" i="61" s="1"/>
  <c r="AC5" i="61"/>
  <c r="AA6" i="61"/>
  <c r="C6" i="61" s="1"/>
  <c r="AC30" i="61"/>
  <c r="F30" i="61" s="1"/>
  <c r="AA8" i="61"/>
  <c r="C8" i="61" s="1"/>
  <c r="AA10" i="61"/>
  <c r="AB10" i="61"/>
  <c r="AC10" i="61"/>
  <c r="AD10" i="61"/>
  <c r="AA12" i="61"/>
  <c r="AB12" i="61"/>
  <c r="AC12" i="61"/>
  <c r="AD12" i="61"/>
  <c r="AA19" i="61"/>
  <c r="AB19" i="61"/>
  <c r="AC19" i="61"/>
  <c r="AD19" i="61"/>
  <c r="AA21" i="61"/>
  <c r="AB21" i="61"/>
  <c r="AA23" i="61"/>
  <c r="AF34" i="1"/>
  <c r="AF33" i="1"/>
  <c r="AF32" i="1"/>
  <c r="AF23" i="1"/>
  <c r="AF20" i="1"/>
  <c r="AF17" i="1"/>
  <c r="AD15" i="1"/>
  <c r="AD16" i="1" s="1"/>
  <c r="AC15" i="1"/>
  <c r="AC16" i="1" s="1"/>
  <c r="AF14" i="1"/>
  <c r="AF13" i="1"/>
  <c r="AF12" i="1"/>
  <c r="AF11" i="1"/>
  <c r="AF10" i="1"/>
  <c r="AF9" i="1"/>
  <c r="AF8" i="1"/>
  <c r="AF7" i="1"/>
  <c r="AF6" i="1"/>
  <c r="H34" i="1"/>
  <c r="H33" i="1"/>
  <c r="H32" i="1"/>
  <c r="F15" i="1"/>
  <c r="F16" i="1" s="1"/>
  <c r="E15" i="1"/>
  <c r="E16" i="1" s="1"/>
  <c r="C2" i="1"/>
  <c r="C29" i="1"/>
  <c r="C28" i="1"/>
  <c r="C27" i="1"/>
  <c r="C26" i="1"/>
  <c r="C19" i="1"/>
  <c r="C9" i="1"/>
  <c r="C8" i="1"/>
  <c r="C7" i="1"/>
  <c r="H17" i="1"/>
  <c r="H14" i="1"/>
  <c r="H13" i="1"/>
  <c r="H12" i="1"/>
  <c r="H11" i="1"/>
  <c r="H10" i="1"/>
  <c r="H9" i="1"/>
  <c r="H8" i="1"/>
  <c r="H7" i="1"/>
  <c r="H6" i="1"/>
  <c r="AC7" i="3"/>
  <c r="AC12" i="3"/>
  <c r="AC26" i="3"/>
  <c r="AD7" i="3"/>
  <c r="AD12" i="3"/>
  <c r="AD26" i="3"/>
  <c r="AC19" i="2"/>
  <c r="AC7" i="2"/>
  <c r="C17" i="2"/>
  <c r="E7" i="3"/>
  <c r="E12" i="3"/>
  <c r="E26" i="3"/>
  <c r="E7" i="2"/>
  <c r="E19" i="2"/>
  <c r="AF78" i="4"/>
  <c r="AE78" i="4"/>
  <c r="AD78" i="4"/>
  <c r="AC78" i="4"/>
  <c r="E78" i="4"/>
  <c r="F78" i="4"/>
  <c r="G78" i="4"/>
  <c r="H78" i="4"/>
  <c r="C2" i="4"/>
  <c r="AF71" i="6"/>
  <c r="AE71" i="6"/>
  <c r="AD71" i="6"/>
  <c r="AC71" i="6"/>
  <c r="AB31" i="6"/>
  <c r="AB51" i="6"/>
  <c r="AB71" i="6"/>
  <c r="AB65" i="6"/>
  <c r="AB64" i="6"/>
  <c r="AB62" i="6"/>
  <c r="AB61" i="6"/>
  <c r="AB60" i="6"/>
  <c r="AB59" i="6"/>
  <c r="AB58" i="6"/>
  <c r="AB57" i="6"/>
  <c r="AB56" i="6"/>
  <c r="AB55" i="6"/>
  <c r="AB46" i="6"/>
  <c r="AB54" i="6"/>
  <c r="AB53" i="6"/>
  <c r="AB50" i="6"/>
  <c r="AB49" i="6"/>
  <c r="AB48" i="6"/>
  <c r="AB47" i="6"/>
  <c r="AB45" i="6"/>
  <c r="AB44" i="6"/>
  <c r="AB42" i="6"/>
  <c r="AB41" i="6"/>
  <c r="AB37" i="6"/>
  <c r="AB35" i="6"/>
  <c r="AB34" i="6"/>
  <c r="AB32" i="6"/>
  <c r="AB30" i="6"/>
  <c r="AB29" i="6"/>
  <c r="AB28" i="6"/>
  <c r="AB27" i="6"/>
  <c r="AB26" i="6"/>
  <c r="AB43" i="6"/>
  <c r="AB25" i="6"/>
  <c r="AB24" i="6"/>
  <c r="AB22" i="6"/>
  <c r="AB21" i="6"/>
  <c r="AB20" i="6"/>
  <c r="AB19" i="6"/>
  <c r="AB15" i="6"/>
  <c r="AB13" i="6"/>
  <c r="AB12" i="6"/>
  <c r="AB9" i="6"/>
  <c r="AB10" i="6"/>
  <c r="AB11" i="6"/>
  <c r="C2" i="6"/>
  <c r="E56" i="50"/>
  <c r="F56" i="50"/>
  <c r="AD56" i="50"/>
  <c r="AC56" i="50"/>
  <c r="BA1" i="50"/>
  <c r="AA1" i="50"/>
  <c r="C1" i="50" s="1"/>
  <c r="C4" i="50"/>
  <c r="U71" i="38"/>
  <c r="BI43" i="38"/>
  <c r="BQ43" i="38"/>
  <c r="CA4" i="40"/>
  <c r="BM71" i="38"/>
  <c r="X71" i="38"/>
  <c r="W4" i="40"/>
  <c r="BK4" i="40"/>
  <c r="K43" i="38"/>
  <c r="Q71" i="38"/>
  <c r="BL71" i="38"/>
  <c r="BS71" i="38"/>
  <c r="BT71" i="38"/>
  <c r="U3" i="42"/>
  <c r="U80" i="42" s="1"/>
  <c r="I4" i="40"/>
  <c r="BR4" i="40"/>
  <c r="BR29" i="39" s="1"/>
  <c r="BR4" i="39" s="1"/>
  <c r="V4" i="40"/>
  <c r="F43" i="38"/>
  <c r="J43" i="38"/>
  <c r="N43" i="38"/>
  <c r="BR71" i="38"/>
  <c r="BV71" i="38"/>
  <c r="V43" i="38"/>
  <c r="BY43" i="38"/>
  <c r="BU71" i="38"/>
  <c r="BX71" i="38"/>
  <c r="BQ71" i="38"/>
  <c r="BW80" i="42"/>
  <c r="P4" i="40"/>
  <c r="V71" i="38"/>
  <c r="BI71" i="38"/>
  <c r="C21" i="44"/>
  <c r="C91" i="44"/>
  <c r="C91" i="45" s="1"/>
  <c r="C68" i="45"/>
  <c r="X4" i="40"/>
  <c r="BW80" i="43"/>
  <c r="C1" i="2"/>
  <c r="Y71" i="38"/>
  <c r="C42" i="45"/>
  <c r="C108" i="44"/>
  <c r="C107" i="45" s="1"/>
  <c r="C6" i="45"/>
  <c r="C79" i="44"/>
  <c r="C79" i="45" s="1"/>
  <c r="C2" i="3"/>
  <c r="C2" i="2"/>
  <c r="E2" i="45"/>
  <c r="E2" i="44"/>
  <c r="E2" i="43"/>
  <c r="BJ79" i="43"/>
  <c r="G79" i="42"/>
  <c r="E2" i="41"/>
  <c r="E2" i="39"/>
  <c r="J4" i="40"/>
  <c r="CC4" i="40"/>
  <c r="CC71" i="38"/>
  <c r="B2" i="59"/>
  <c r="G72" i="44"/>
  <c r="BJ72" i="44"/>
  <c r="G79" i="43"/>
  <c r="E2" i="40"/>
  <c r="E130" i="44"/>
  <c r="E129" i="45" s="1"/>
  <c r="BH129" i="45" s="1"/>
  <c r="AB8" i="4"/>
  <c r="E22" i="45"/>
  <c r="BH22" i="45" s="1"/>
  <c r="E122" i="44"/>
  <c r="E52" i="45"/>
  <c r="BH52" i="45" s="1"/>
  <c r="E20" i="45"/>
  <c r="BH20" i="45" s="1"/>
  <c r="E48" i="45"/>
  <c r="BH48" i="45" s="1"/>
  <c r="C1" i="4"/>
  <c r="E110" i="4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8" i="4"/>
  <c r="AB77" i="4"/>
  <c r="CD4" i="40"/>
  <c r="E38" i="45"/>
  <c r="BH38" i="45" s="1"/>
  <c r="E62" i="45"/>
  <c r="BH62" i="45" s="1"/>
  <c r="E46" i="45"/>
  <c r="BH46" i="45" s="1"/>
  <c r="BH38" i="44"/>
  <c r="C53" i="45"/>
  <c r="C45" i="45"/>
  <c r="C51" i="45"/>
  <c r="C1" i="3"/>
  <c r="E118" i="44"/>
  <c r="E94" i="44"/>
  <c r="BH94" i="44" s="1"/>
  <c r="E28" i="45"/>
  <c r="BH28" i="45" s="1"/>
  <c r="E132" i="44"/>
  <c r="E131" i="45" s="1"/>
  <c r="BH131" i="45" s="1"/>
  <c r="E90" i="44"/>
  <c r="BH90" i="44" s="1"/>
  <c r="E54" i="45"/>
  <c r="BH54" i="45" s="1"/>
  <c r="C1" i="6"/>
  <c r="C70" i="43"/>
  <c r="C147" i="43" s="1"/>
  <c r="C68" i="43"/>
  <c r="C145" i="43" s="1"/>
  <c r="C66" i="43"/>
  <c r="C143" i="43" s="1"/>
  <c r="C62" i="43"/>
  <c r="C139" i="43"/>
  <c r="C60" i="43"/>
  <c r="C137" i="43" s="1"/>
  <c r="AE15" i="1"/>
  <c r="AF15" i="1" s="1"/>
  <c r="U3" i="43"/>
  <c r="U80" i="43" s="1"/>
  <c r="L4" i="41"/>
  <c r="R4" i="41"/>
  <c r="CD4" i="41"/>
  <c r="CD29" i="39" s="1"/>
  <c r="CD4" i="39" s="1"/>
  <c r="E40" i="45"/>
  <c r="BH40" i="45" s="1"/>
  <c r="C17" i="45"/>
  <c r="C65" i="45"/>
  <c r="C26" i="45"/>
  <c r="C62" i="45"/>
  <c r="E124" i="44"/>
  <c r="BH124" i="44" s="1"/>
  <c r="E116" i="44"/>
  <c r="E115" i="45" s="1"/>
  <c r="BH115" i="45" s="1"/>
  <c r="E63" i="45"/>
  <c r="BH63" i="45" s="1"/>
  <c r="BH132" i="44"/>
  <c r="BH61" i="44"/>
  <c r="E64" i="45"/>
  <c r="BH64" i="45" s="1"/>
  <c r="BH45" i="44"/>
  <c r="C52" i="45"/>
  <c r="BH65" i="42"/>
  <c r="BH142" i="42" s="1"/>
  <c r="E142" i="42"/>
  <c r="E72" i="43"/>
  <c r="BH72" i="43" s="1"/>
  <c r="E52" i="43"/>
  <c r="E129" i="43" s="1"/>
  <c r="BH21" i="44"/>
  <c r="C21" i="45"/>
  <c r="BH63" i="42"/>
  <c r="BH140" i="42" s="1"/>
  <c r="E138" i="42"/>
  <c r="BH61" i="42"/>
  <c r="BH138" i="42" s="1"/>
  <c r="E61" i="43"/>
  <c r="E138" i="43" s="1"/>
  <c r="E59" i="43"/>
  <c r="E136" i="43" s="1"/>
  <c r="BH59" i="42"/>
  <c r="BH136" i="42" s="1"/>
  <c r="E89" i="42"/>
  <c r="E12" i="43"/>
  <c r="BH12" i="43" s="1"/>
  <c r="BH12" i="42"/>
  <c r="BH89" i="42" s="1"/>
  <c r="BH10" i="42"/>
  <c r="BH87" i="42" s="1"/>
  <c r="E84" i="42"/>
  <c r="E7" i="43"/>
  <c r="BH7" i="43" s="1"/>
  <c r="BH84" i="43" s="1"/>
  <c r="BH7" i="42"/>
  <c r="BH84" i="42" s="1"/>
  <c r="E54" i="43"/>
  <c r="E131" i="43" s="1"/>
  <c r="BH54" i="42"/>
  <c r="BH131" i="42" s="1"/>
  <c r="E131" i="42"/>
  <c r="BH23" i="42"/>
  <c r="BH100" i="42" s="1"/>
  <c r="E97" i="42"/>
  <c r="BH16" i="42"/>
  <c r="BH93" i="42" s="1"/>
  <c r="BH13" i="42"/>
  <c r="BH90" i="42" s="1"/>
  <c r="BH11" i="42"/>
  <c r="BH88" i="42" s="1"/>
  <c r="BH8" i="42"/>
  <c r="BH85" i="42" s="1"/>
  <c r="E8" i="43"/>
  <c r="BH118" i="44"/>
  <c r="E117" i="45"/>
  <c r="BH117" i="45" s="1"/>
  <c r="BH122" i="44"/>
  <c r="E121" i="45"/>
  <c r="BH121" i="45" s="1"/>
  <c r="C55" i="43"/>
  <c r="C132" i="43" s="1"/>
  <c r="E56" i="45"/>
  <c r="BH56" i="45" s="1"/>
  <c r="E126" i="44"/>
  <c r="E69" i="43"/>
  <c r="E146" i="43" s="1"/>
  <c r="E137" i="44"/>
  <c r="C44" i="43"/>
  <c r="C121" i="43" s="1"/>
  <c r="C40" i="43"/>
  <c r="C117" i="43" s="1"/>
  <c r="C34" i="43"/>
  <c r="C111" i="43" s="1"/>
  <c r="C31" i="43"/>
  <c r="C108" i="43" s="1"/>
  <c r="C25" i="43"/>
  <c r="C102" i="43" s="1"/>
  <c r="C23" i="43"/>
  <c r="C100" i="43" s="1"/>
  <c r="C16" i="43"/>
  <c r="C93" i="43" s="1"/>
  <c r="C13" i="43"/>
  <c r="C90" i="43" s="1"/>
  <c r="C4" i="43"/>
  <c r="C81" i="43" s="1"/>
  <c r="BH59" i="43"/>
  <c r="E84" i="43"/>
  <c r="BH61" i="43"/>
  <c r="E125" i="45"/>
  <c r="BH125" i="45" s="1"/>
  <c r="BH126" i="44"/>
  <c r="C66" i="45" l="1"/>
  <c r="C136" i="44"/>
  <c r="C135" i="45" s="1"/>
  <c r="K29" i="39"/>
  <c r="K4" i="39" s="1"/>
  <c r="S29" i="39"/>
  <c r="S4" i="39" s="1"/>
  <c r="C28" i="45"/>
  <c r="C98" i="44"/>
  <c r="C98" i="45" s="1"/>
  <c r="C110" i="44"/>
  <c r="C109" i="45" s="1"/>
  <c r="C40" i="45"/>
  <c r="BH58" i="44"/>
  <c r="E128" i="44"/>
  <c r="E58" i="45"/>
  <c r="BH58" i="45" s="1"/>
  <c r="C89" i="44"/>
  <c r="C89" i="45" s="1"/>
  <c r="C19" i="45"/>
  <c r="C104" i="42"/>
  <c r="C27" i="43"/>
  <c r="C104" i="43" s="1"/>
  <c r="H14" i="38"/>
  <c r="H71" i="38"/>
  <c r="R14" i="38"/>
  <c r="R71" i="38"/>
  <c r="C118" i="44"/>
  <c r="C117" i="45" s="1"/>
  <c r="C48" i="45"/>
  <c r="BH87" i="44"/>
  <c r="E87" i="45"/>
  <c r="BH87" i="45" s="1"/>
  <c r="E17" i="45"/>
  <c r="BH17" i="45" s="1"/>
  <c r="C57" i="45"/>
  <c r="E24" i="45"/>
  <c r="BH24" i="45" s="1"/>
  <c r="W43" i="38"/>
  <c r="P71" i="38"/>
  <c r="C100" i="44"/>
  <c r="C100" i="45" s="1"/>
  <c r="C30" i="45"/>
  <c r="BW3" i="44"/>
  <c r="E140" i="42"/>
  <c r="E63" i="43"/>
  <c r="E10" i="43"/>
  <c r="E87" i="42"/>
  <c r="C152" i="42"/>
  <c r="C75" i="43"/>
  <c r="C152" i="43" s="1"/>
  <c r="C141" i="42"/>
  <c r="C64" i="43"/>
  <c r="C141" i="43" s="1"/>
  <c r="C97" i="42"/>
  <c r="C20" i="43"/>
  <c r="C97" i="43" s="1"/>
  <c r="C85" i="42"/>
  <c r="C8" i="43"/>
  <c r="C85" i="43" s="1"/>
  <c r="BK14" i="38"/>
  <c r="BK71" i="38"/>
  <c r="BO14" i="38"/>
  <c r="BO71" i="38"/>
  <c r="BV73" i="45"/>
  <c r="BW3" i="45"/>
  <c r="C133" i="42"/>
  <c r="C56" i="43"/>
  <c r="C133" i="43" s="1"/>
  <c r="C126" i="44"/>
  <c r="C125" i="45" s="1"/>
  <c r="C56" i="45"/>
  <c r="C114" i="44"/>
  <c r="C113" i="45" s="1"/>
  <c r="C44" i="45"/>
  <c r="C94" i="44"/>
  <c r="C94" i="45" s="1"/>
  <c r="C24" i="45"/>
  <c r="CA29" i="39"/>
  <c r="CA4" i="39" s="1"/>
  <c r="E136" i="45"/>
  <c r="BH136" i="45" s="1"/>
  <c r="BH137" i="44"/>
  <c r="E45" i="45"/>
  <c r="BH45" i="45" s="1"/>
  <c r="N71" i="38"/>
  <c r="C128" i="44"/>
  <c r="C127" i="45" s="1"/>
  <c r="C58" i="45"/>
  <c r="C92" i="44"/>
  <c r="C92" i="45" s="1"/>
  <c r="C22" i="45"/>
  <c r="E100" i="42"/>
  <c r="E23" i="43"/>
  <c r="E18" i="43"/>
  <c r="BH18" i="43" s="1"/>
  <c r="E95" i="42"/>
  <c r="BH18" i="42"/>
  <c r="BH95" i="42" s="1"/>
  <c r="E13" i="43"/>
  <c r="E90" i="42"/>
  <c r="C149" i="42"/>
  <c r="C72" i="43"/>
  <c r="C149" i="43" s="1"/>
  <c r="C106" i="42"/>
  <c r="C29" i="43"/>
  <c r="C106" i="43" s="1"/>
  <c r="C95" i="42"/>
  <c r="C18" i="43"/>
  <c r="C95" i="43" s="1"/>
  <c r="Y29" i="39"/>
  <c r="Y4" i="39" s="1"/>
  <c r="Z43" i="38"/>
  <c r="Z71" i="38"/>
  <c r="CC29" i="39"/>
  <c r="CC4" i="39" s="1"/>
  <c r="BH8" i="43"/>
  <c r="BH85" i="43" s="1"/>
  <c r="E85" i="43"/>
  <c r="C115" i="42"/>
  <c r="C38" i="43"/>
  <c r="C115" i="43" s="1"/>
  <c r="F14" i="38"/>
  <c r="F71" i="38"/>
  <c r="L14" i="38"/>
  <c r="L71" i="38"/>
  <c r="C103" i="44"/>
  <c r="C102" i="45" s="1"/>
  <c r="C33" i="45"/>
  <c r="CA43" i="38"/>
  <c r="CA71" i="38"/>
  <c r="E134" i="45"/>
  <c r="BH134" i="45" s="1"/>
  <c r="BH135" i="44"/>
  <c r="BH39" i="44"/>
  <c r="E109" i="44"/>
  <c r="BH109" i="44" s="1"/>
  <c r="E89" i="43"/>
  <c r="BH17" i="44"/>
  <c r="L29" i="39"/>
  <c r="L4" i="39" s="1"/>
  <c r="BH110" i="44"/>
  <c r="E109" i="45"/>
  <c r="BH109" i="45" s="1"/>
  <c r="C46" i="45"/>
  <c r="T3" i="44"/>
  <c r="T71" i="38"/>
  <c r="J71" i="38"/>
  <c r="BH63" i="44"/>
  <c r="E133" i="44"/>
  <c r="E132" i="45" s="1"/>
  <c r="BH132" i="45" s="1"/>
  <c r="BH22" i="44"/>
  <c r="E92" i="44"/>
  <c r="BH92" i="44" s="1"/>
  <c r="C125" i="42"/>
  <c r="C48" i="43"/>
  <c r="C125" i="43" s="1"/>
  <c r="C113" i="42"/>
  <c r="C36" i="43"/>
  <c r="C113" i="43" s="1"/>
  <c r="C88" i="42"/>
  <c r="C11" i="43"/>
  <c r="C88" i="43" s="1"/>
  <c r="H4" i="40"/>
  <c r="I4" i="41"/>
  <c r="I29" i="39" s="1"/>
  <c r="I4" i="39" s="1"/>
  <c r="N4" i="40"/>
  <c r="N29" i="39" s="1"/>
  <c r="N4" i="39" s="1"/>
  <c r="O4" i="41"/>
  <c r="O29" i="39" s="1"/>
  <c r="O4" i="39" s="1"/>
  <c r="T4" i="40"/>
  <c r="BI4" i="41"/>
  <c r="BI29" i="39" s="1"/>
  <c r="BI4" i="39" s="1"/>
  <c r="BL4" i="40"/>
  <c r="BN29" i="39"/>
  <c r="BN4" i="39" s="1"/>
  <c r="BN4" i="40"/>
  <c r="BP29" i="39"/>
  <c r="BP4" i="39" s="1"/>
  <c r="BQ4" i="41"/>
  <c r="BQ29" i="39" s="1"/>
  <c r="BQ4" i="39" s="1"/>
  <c r="BT4" i="40"/>
  <c r="BT29" i="39" s="1"/>
  <c r="BT4" i="39" s="1"/>
  <c r="BV4" i="40"/>
  <c r="BV29" i="39" s="1"/>
  <c r="BV4" i="39" s="1"/>
  <c r="G43" i="38"/>
  <c r="G71" i="38"/>
  <c r="I43" i="38"/>
  <c r="I71" i="38"/>
  <c r="M71" i="38"/>
  <c r="M43" i="38"/>
  <c r="O43" i="38"/>
  <c r="O71" i="38"/>
  <c r="S43" i="38"/>
  <c r="S71" i="38"/>
  <c r="BZ14" i="38"/>
  <c r="BZ71" i="38"/>
  <c r="CE4" i="40"/>
  <c r="CB4" i="40"/>
  <c r="E91" i="44"/>
  <c r="BH91" i="44" s="1"/>
  <c r="E134" i="44"/>
  <c r="E133" i="45" s="1"/>
  <c r="BH133" i="45" s="1"/>
  <c r="AA71" i="38"/>
  <c r="CB71" i="38"/>
  <c r="BJ71" i="38"/>
  <c r="F4" i="41"/>
  <c r="F29" i="39" s="1"/>
  <c r="F4" i="39" s="1"/>
  <c r="G4" i="41"/>
  <c r="G29" i="39" s="1"/>
  <c r="G4" i="39" s="1"/>
  <c r="T4" i="41"/>
  <c r="BJ4" i="41"/>
  <c r="BL4" i="41"/>
  <c r="BL29" i="39" s="1"/>
  <c r="BL4" i="39" s="1"/>
  <c r="BW4" i="41"/>
  <c r="BX4" i="41"/>
  <c r="BW14" i="38"/>
  <c r="X4" i="41"/>
  <c r="X29" i="39" s="1"/>
  <c r="X4" i="39" s="1"/>
  <c r="Z4" i="41"/>
  <c r="BH67" i="44"/>
  <c r="CD71" i="38"/>
  <c r="BN71" i="38"/>
  <c r="BP71" i="38"/>
  <c r="J4" i="41"/>
  <c r="AA4" i="41"/>
  <c r="C59" i="45"/>
  <c r="C129" i="44"/>
  <c r="C128" i="45" s="1"/>
  <c r="C94" i="42"/>
  <c r="C17" i="43"/>
  <c r="C94" i="43" s="1"/>
  <c r="C12" i="45"/>
  <c r="C82" i="44"/>
  <c r="C82" i="45" s="1"/>
  <c r="C99" i="44"/>
  <c r="C99" i="45" s="1"/>
  <c r="C29" i="45"/>
  <c r="BH69" i="43"/>
  <c r="C76" i="43"/>
  <c r="C153" i="43" s="1"/>
  <c r="C153" i="42"/>
  <c r="C136" i="42"/>
  <c r="C59" i="43"/>
  <c r="C136" i="43" s="1"/>
  <c r="C90" i="44"/>
  <c r="C90" i="45" s="1"/>
  <c r="C20" i="45"/>
  <c r="C16" i="45"/>
  <c r="C86" i="44"/>
  <c r="C86" i="45" s="1"/>
  <c r="C53" i="43"/>
  <c r="C130" i="43" s="1"/>
  <c r="C130" i="42"/>
  <c r="C130" i="44"/>
  <c r="C129" i="45" s="1"/>
  <c r="C60" i="45"/>
  <c r="C111" i="44"/>
  <c r="C110" i="45" s="1"/>
  <c r="C41" i="45"/>
  <c r="C4" i="45"/>
  <c r="C74" i="44"/>
  <c r="C74" i="45" s="1"/>
  <c r="C69" i="43"/>
  <c r="C146" i="43" s="1"/>
  <c r="C146" i="42"/>
  <c r="C57" i="43"/>
  <c r="C134" i="43" s="1"/>
  <c r="C134" i="42"/>
  <c r="C35" i="43"/>
  <c r="C112" i="43" s="1"/>
  <c r="C112" i="42"/>
  <c r="C103" i="42"/>
  <c r="C26" i="43"/>
  <c r="C103" i="43" s="1"/>
  <c r="C135" i="42"/>
  <c r="C58" i="43"/>
  <c r="C135" i="43" s="1"/>
  <c r="C87" i="42"/>
  <c r="C10" i="43"/>
  <c r="C87" i="43" s="1"/>
  <c r="BM4" i="41"/>
  <c r="BM29" i="39" s="1"/>
  <c r="BM4" i="39" s="1"/>
  <c r="BS4" i="41"/>
  <c r="BS29" i="39" s="1"/>
  <c r="BS4" i="39" s="1"/>
  <c r="U29" i="39"/>
  <c r="U4" i="39" s="1"/>
  <c r="T3" i="45"/>
  <c r="H4" i="41"/>
  <c r="H29" i="39" s="1"/>
  <c r="H4" i="39" s="1"/>
  <c r="P4" i="41"/>
  <c r="P29" i="39" s="1"/>
  <c r="P4" i="39" s="1"/>
  <c r="Q4" i="40"/>
  <c r="BO4" i="41"/>
  <c r="BO29" i="39" s="1"/>
  <c r="BO4" i="39" s="1"/>
  <c r="BY4" i="41"/>
  <c r="BY29" i="39" s="1"/>
  <c r="BY4" i="39" s="1"/>
  <c r="CB4" i="41"/>
  <c r="AA29" i="39"/>
  <c r="AA4" i="39" s="1"/>
  <c r="E92" i="45"/>
  <c r="BH92" i="45" s="1"/>
  <c r="E100" i="45"/>
  <c r="BH100" i="45" s="1"/>
  <c r="BK29" i="39"/>
  <c r="BK4" i="39" s="1"/>
  <c r="J29" i="39"/>
  <c r="J4" i="39" s="1"/>
  <c r="BJ29" i="39"/>
  <c r="BJ4" i="39" s="1"/>
  <c r="BX29" i="39"/>
  <c r="BX4" i="39" s="1"/>
  <c r="E91" i="45"/>
  <c r="BH91" i="45" s="1"/>
  <c r="M4" i="41"/>
  <c r="V4" i="41"/>
  <c r="V29" i="39" s="1"/>
  <c r="V4" i="39" s="1"/>
  <c r="CE4" i="41"/>
  <c r="CE29" i="39" s="1"/>
  <c r="CE4" i="39" s="1"/>
  <c r="E90" i="45"/>
  <c r="BH90" i="45" s="1"/>
  <c r="E94" i="45"/>
  <c r="BH94" i="45" s="1"/>
  <c r="F138" i="45"/>
  <c r="F6" i="3"/>
  <c r="AB29" i="39"/>
  <c r="AD6" i="3"/>
  <c r="E6" i="3"/>
  <c r="AC6" i="3"/>
  <c r="AB71" i="38"/>
  <c r="G15" i="1"/>
  <c r="H15" i="1" s="1"/>
  <c r="BH112" i="44"/>
  <c r="E111" i="45"/>
  <c r="BH111" i="45" s="1"/>
  <c r="E107" i="45"/>
  <c r="BH107" i="45" s="1"/>
  <c r="BH108" i="44"/>
  <c r="E125" i="44"/>
  <c r="E124" i="45" s="1"/>
  <c r="BH124" i="45" s="1"/>
  <c r="E66" i="45"/>
  <c r="BH66" i="45" s="1"/>
  <c r="E136" i="44"/>
  <c r="E30" i="45"/>
  <c r="BH30" i="45" s="1"/>
  <c r="BH130" i="44"/>
  <c r="BH42" i="44"/>
  <c r="BH30" i="44"/>
  <c r="E108" i="45"/>
  <c r="BH108" i="45" s="1"/>
  <c r="E123" i="45"/>
  <c r="BH123" i="45" s="1"/>
  <c r="BH55" i="44"/>
  <c r="BH116" i="44"/>
  <c r="E42" i="45"/>
  <c r="BH42" i="45" s="1"/>
  <c r="E131" i="44"/>
  <c r="BH134" i="44"/>
  <c r="E98" i="44"/>
  <c r="E60" i="45"/>
  <c r="BH60" i="45" s="1"/>
  <c r="BH54" i="43"/>
  <c r="E95" i="43"/>
  <c r="E90" i="43"/>
  <c r="BH13" i="43"/>
  <c r="BH20" i="43"/>
  <c r="E97" i="43"/>
  <c r="E93" i="43"/>
  <c r="BH16" i="43"/>
  <c r="E88" i="43"/>
  <c r="BH11" i="43"/>
  <c r="E88" i="42"/>
  <c r="E93" i="42"/>
  <c r="BH20" i="42"/>
  <c r="BH97" i="42" s="1"/>
  <c r="E149" i="43"/>
  <c r="E129" i="42"/>
  <c r="BH72" i="42"/>
  <c r="BH149" i="42" s="1"/>
  <c r="BH50" i="42"/>
  <c r="BH127" i="42" s="1"/>
  <c r="E4" i="43"/>
  <c r="E127" i="42"/>
  <c r="E81" i="42"/>
  <c r="AB4" i="39"/>
  <c r="AB43" i="38"/>
  <c r="BH68" i="44"/>
  <c r="E138" i="44"/>
  <c r="E68" i="45"/>
  <c r="BH68" i="45" s="1"/>
  <c r="E150" i="42"/>
  <c r="BH73" i="42"/>
  <c r="BH150" i="42" s="1"/>
  <c r="E73" i="43"/>
  <c r="C150" i="42"/>
  <c r="C73" i="43"/>
  <c r="C150" i="43" s="1"/>
  <c r="E71" i="43"/>
  <c r="E148" i="43" s="1"/>
  <c r="BH71" i="42"/>
  <c r="BH148" i="42" s="1"/>
  <c r="E148" i="42"/>
  <c r="BH64" i="42"/>
  <c r="BH141" i="42" s="1"/>
  <c r="E141" i="42"/>
  <c r="E64" i="43"/>
  <c r="E132" i="42"/>
  <c r="BH55" i="42"/>
  <c r="BH132" i="42" s="1"/>
  <c r="E55" i="43"/>
  <c r="E19" i="43"/>
  <c r="E96" i="42"/>
  <c r="BH19" i="42"/>
  <c r="BH96" i="42" s="1"/>
  <c r="C12" i="43"/>
  <c r="C89" i="43" s="1"/>
  <c r="C89" i="42"/>
  <c r="C47" i="45"/>
  <c r="C117" i="44"/>
  <c r="C116" i="45" s="1"/>
  <c r="C95" i="44"/>
  <c r="C95" i="45" s="1"/>
  <c r="C25" i="45"/>
  <c r="C9" i="43"/>
  <c r="C86" i="43" s="1"/>
  <c r="C86" i="42"/>
  <c r="C151" i="42"/>
  <c r="C74" i="43"/>
  <c r="C151" i="43" s="1"/>
  <c r="C6" i="43"/>
  <c r="C83" i="43" s="1"/>
  <c r="C83" i="42"/>
  <c r="C15" i="45"/>
  <c r="C85" i="44"/>
  <c r="C85" i="45" s="1"/>
  <c r="BH50" i="44"/>
  <c r="E50" i="45"/>
  <c r="BH50" i="45" s="1"/>
  <c r="E120" i="44"/>
  <c r="M29" i="39"/>
  <c r="M4" i="39" s="1"/>
  <c r="BW29" i="39"/>
  <c r="BW4" i="39" s="1"/>
  <c r="CB29" i="39"/>
  <c r="CB4" i="39" s="1"/>
  <c r="BH58" i="42"/>
  <c r="BH135" i="42" s="1"/>
  <c r="E58" i="43"/>
  <c r="E135" i="42"/>
  <c r="BH62" i="42"/>
  <c r="BH139" i="42" s="1"/>
  <c r="E62" i="43"/>
  <c r="E139" i="42"/>
  <c r="E17" i="43"/>
  <c r="E94" i="42"/>
  <c r="BH17" i="42"/>
  <c r="BH94" i="42" s="1"/>
  <c r="C45" i="43"/>
  <c r="C122" i="43" s="1"/>
  <c r="C122" i="42"/>
  <c r="C41" i="43"/>
  <c r="C118" i="43" s="1"/>
  <c r="C118" i="42"/>
  <c r="C22" i="43"/>
  <c r="C99" i="43" s="1"/>
  <c r="C99" i="42"/>
  <c r="C139" i="44"/>
  <c r="C138" i="45" s="1"/>
  <c r="C69" i="45"/>
  <c r="C35" i="45"/>
  <c r="C105" i="44"/>
  <c r="C104" i="45" s="1"/>
  <c r="C80" i="44"/>
  <c r="C80" i="45" s="1"/>
  <c r="C10" i="45"/>
  <c r="E32" i="43"/>
  <c r="E109" i="43" s="1"/>
  <c r="E109" i="42"/>
  <c r="C101" i="44"/>
  <c r="C31" i="45"/>
  <c r="E121" i="44"/>
  <c r="BH51" i="44"/>
  <c r="E51" i="45"/>
  <c r="BH51" i="45" s="1"/>
  <c r="BH25" i="44"/>
  <c r="E95" i="44"/>
  <c r="E25" i="45"/>
  <c r="BH25" i="45" s="1"/>
  <c r="Q29" i="39"/>
  <c r="Q4" i="39" s="1"/>
  <c r="Z29" i="39"/>
  <c r="Z4" i="39" s="1"/>
  <c r="BH60" i="42"/>
  <c r="BH137" i="42" s="1"/>
  <c r="E137" i="42"/>
  <c r="E60" i="43"/>
  <c r="BH49" i="42"/>
  <c r="BH126" i="42" s="1"/>
  <c r="E49" i="43"/>
  <c r="E126" i="43" s="1"/>
  <c r="E126" i="42"/>
  <c r="E91" i="42"/>
  <c r="BH14" i="42"/>
  <c r="BH91" i="42" s="1"/>
  <c r="E14" i="43"/>
  <c r="C65" i="43"/>
  <c r="C142" i="43" s="1"/>
  <c r="C142" i="42"/>
  <c r="C123" i="42"/>
  <c r="C46" i="43"/>
  <c r="C123" i="43" s="1"/>
  <c r="C119" i="42"/>
  <c r="C42" i="43"/>
  <c r="C119" i="43" s="1"/>
  <c r="C107" i="42"/>
  <c r="C30" i="43"/>
  <c r="C107" i="43" s="1"/>
  <c r="C11" i="45"/>
  <c r="C81" i="44"/>
  <c r="C81" i="45" s="1"/>
  <c r="C109" i="42"/>
  <c r="C32" i="43"/>
  <c r="C109" i="43" s="1"/>
  <c r="C84" i="44"/>
  <c r="C84" i="45" s="1"/>
  <c r="C14" i="45"/>
  <c r="E111" i="44"/>
  <c r="E41" i="45"/>
  <c r="BH41" i="45" s="1"/>
  <c r="BH41" i="44"/>
  <c r="E19" i="45"/>
  <c r="BH19" i="45" s="1"/>
  <c r="E89" i="44"/>
  <c r="BH19" i="44"/>
  <c r="BH25" i="42"/>
  <c r="BH102" i="42" s="1"/>
  <c r="E102" i="42"/>
  <c r="E25" i="43"/>
  <c r="C47" i="43"/>
  <c r="C124" i="43" s="1"/>
  <c r="C124" i="42"/>
  <c r="C83" i="44"/>
  <c r="C83" i="45" s="1"/>
  <c r="C13" i="45"/>
  <c r="E86" i="42"/>
  <c r="E9" i="43"/>
  <c r="E86" i="43" s="1"/>
  <c r="E151" i="42"/>
  <c r="E74" i="43"/>
  <c r="E151" i="43" s="1"/>
  <c r="C75" i="44"/>
  <c r="C75" i="45" s="1"/>
  <c r="C5" i="45"/>
  <c r="E119" i="44"/>
  <c r="BH119" i="44" s="1"/>
  <c r="E49" i="45"/>
  <c r="BH49" i="45" s="1"/>
  <c r="BH49" i="44"/>
  <c r="C5" i="43"/>
  <c r="C82" i="43" s="1"/>
  <c r="C82" i="42"/>
  <c r="BH115" i="44"/>
  <c r="BH133" i="44"/>
  <c r="E70" i="43"/>
  <c r="E147" i="42"/>
  <c r="BH70" i="42"/>
  <c r="BH147" i="42" s="1"/>
  <c r="BH66" i="42"/>
  <c r="BH143" i="42" s="1"/>
  <c r="E66" i="43"/>
  <c r="E143" i="42"/>
  <c r="BH50" i="43"/>
  <c r="E127" i="43"/>
  <c r="E48" i="43"/>
  <c r="BH48" i="42"/>
  <c r="BH125" i="42" s="1"/>
  <c r="E125" i="42"/>
  <c r="E44" i="43"/>
  <c r="E121" i="42"/>
  <c r="BH44" i="42"/>
  <c r="BH121" i="42" s="1"/>
  <c r="BH40" i="42"/>
  <c r="BH117" i="42" s="1"/>
  <c r="E117" i="42"/>
  <c r="E40" i="43"/>
  <c r="E113" i="42"/>
  <c r="BH36" i="42"/>
  <c r="BH113" i="42" s="1"/>
  <c r="E36" i="43"/>
  <c r="E31" i="43"/>
  <c r="BH31" i="42"/>
  <c r="BH108" i="42" s="1"/>
  <c r="E108" i="42"/>
  <c r="E104" i="42"/>
  <c r="BH27" i="42"/>
  <c r="BH104" i="42" s="1"/>
  <c r="E27" i="43"/>
  <c r="BH24" i="42"/>
  <c r="BH101" i="42" s="1"/>
  <c r="E101" i="42"/>
  <c r="E24" i="43"/>
  <c r="BH76" i="43"/>
  <c r="C148" i="42"/>
  <c r="C71" i="43"/>
  <c r="C148" i="43" s="1"/>
  <c r="C61" i="43"/>
  <c r="C138" i="43" s="1"/>
  <c r="C138" i="42"/>
  <c r="C50" i="43"/>
  <c r="C127" i="43" s="1"/>
  <c r="C127" i="42"/>
  <c r="C39" i="43"/>
  <c r="C116" i="43" s="1"/>
  <c r="C116" i="42"/>
  <c r="C28" i="43"/>
  <c r="C105" i="43" s="1"/>
  <c r="C105" i="42"/>
  <c r="C54" i="45"/>
  <c r="C124" i="44"/>
  <c r="C123" i="45" s="1"/>
  <c r="C113" i="44"/>
  <c r="C112" i="45" s="1"/>
  <c r="C43" i="45"/>
  <c r="C93" i="44"/>
  <c r="C93" i="45" s="1"/>
  <c r="C23" i="45"/>
  <c r="E92" i="42"/>
  <c r="E15" i="43"/>
  <c r="E92" i="43" s="1"/>
  <c r="C67" i="45"/>
  <c r="C137" i="44"/>
  <c r="C136" i="45" s="1"/>
  <c r="C120" i="44"/>
  <c r="C119" i="45" s="1"/>
  <c r="C50" i="45"/>
  <c r="BH13" i="44"/>
  <c r="E13" i="45"/>
  <c r="BH13" i="45" s="1"/>
  <c r="E83" i="44"/>
  <c r="E9" i="45"/>
  <c r="BH9" i="45" s="1"/>
  <c r="E79" i="44"/>
  <c r="BH9" i="44"/>
  <c r="E75" i="44"/>
  <c r="E5" i="45"/>
  <c r="BH5" i="45" s="1"/>
  <c r="BH5" i="44"/>
  <c r="BH47" i="44"/>
  <c r="E47" i="45"/>
  <c r="BH47" i="45" s="1"/>
  <c r="E117" i="44"/>
  <c r="E114" i="44"/>
  <c r="BH44" i="44"/>
  <c r="E44" i="45"/>
  <c r="BH44" i="45" s="1"/>
  <c r="BH34" i="44"/>
  <c r="E34" i="45"/>
  <c r="BH34" i="45" s="1"/>
  <c r="E104" i="44"/>
  <c r="E96" i="44"/>
  <c r="BH26" i="44"/>
  <c r="E26" i="45"/>
  <c r="BH26" i="45" s="1"/>
  <c r="E93" i="44"/>
  <c r="E23" i="45"/>
  <c r="BH23" i="45" s="1"/>
  <c r="BH23" i="44"/>
  <c r="C54" i="43"/>
  <c r="C131" i="43" s="1"/>
  <c r="C131" i="42"/>
  <c r="BH6" i="42"/>
  <c r="BH83" i="42" s="1"/>
  <c r="E6" i="43"/>
  <c r="E83" i="43" s="1"/>
  <c r="E83" i="42"/>
  <c r="BH67" i="42"/>
  <c r="BH144" i="42" s="1"/>
  <c r="E67" i="43"/>
  <c r="E144" i="42"/>
  <c r="E51" i="43"/>
  <c r="BH51" i="42"/>
  <c r="BH128" i="42" s="1"/>
  <c r="E128" i="42"/>
  <c r="E122" i="42"/>
  <c r="E45" i="43"/>
  <c r="BH45" i="42"/>
  <c r="BH122" i="42" s="1"/>
  <c r="BH41" i="42"/>
  <c r="BH118" i="42" s="1"/>
  <c r="E118" i="42"/>
  <c r="E41" i="43"/>
  <c r="E37" i="43"/>
  <c r="E114" i="42"/>
  <c r="BH37" i="42"/>
  <c r="BH114" i="42" s="1"/>
  <c r="E33" i="43"/>
  <c r="BH33" i="42"/>
  <c r="BH110" i="42" s="1"/>
  <c r="E110" i="42"/>
  <c r="E28" i="43"/>
  <c r="E105" i="42"/>
  <c r="BH28" i="42"/>
  <c r="BH105" i="42" s="1"/>
  <c r="E99" i="42"/>
  <c r="BH22" i="42"/>
  <c r="BH99" i="42" s="1"/>
  <c r="E22" i="43"/>
  <c r="C51" i="43"/>
  <c r="C128" i="43" s="1"/>
  <c r="C128" i="42"/>
  <c r="C33" i="43"/>
  <c r="C110" i="43" s="1"/>
  <c r="C110" i="42"/>
  <c r="C91" i="42"/>
  <c r="C14" i="43"/>
  <c r="C91" i="43" s="1"/>
  <c r="C7" i="43"/>
  <c r="C84" i="43" s="1"/>
  <c r="C84" i="42"/>
  <c r="C55" i="45"/>
  <c r="C125" i="44"/>
  <c r="C124" i="45" s="1"/>
  <c r="C97" i="44"/>
  <c r="C97" i="45" s="1"/>
  <c r="C27" i="45"/>
  <c r="C7" i="45"/>
  <c r="C77" i="44"/>
  <c r="C77" i="45" s="1"/>
  <c r="C15" i="43"/>
  <c r="C92" i="43" s="1"/>
  <c r="C92" i="42"/>
  <c r="C134" i="44"/>
  <c r="C133" i="45" s="1"/>
  <c r="C64" i="45"/>
  <c r="C34" i="45"/>
  <c r="C104" i="44"/>
  <c r="C103" i="45" s="1"/>
  <c r="BH14" i="44"/>
  <c r="E84" i="44"/>
  <c r="E14" i="45"/>
  <c r="BH14" i="45" s="1"/>
  <c r="E80" i="44"/>
  <c r="E10" i="45"/>
  <c r="BH10" i="45" s="1"/>
  <c r="BH10" i="44"/>
  <c r="BH6" i="44"/>
  <c r="E76" i="44"/>
  <c r="E6" i="45"/>
  <c r="BH6" i="45" s="1"/>
  <c r="BH65" i="44"/>
  <c r="E65" i="45"/>
  <c r="BH65" i="45" s="1"/>
  <c r="E129" i="44"/>
  <c r="BH59" i="44"/>
  <c r="E59" i="45"/>
  <c r="BH59" i="45" s="1"/>
  <c r="E53" i="45"/>
  <c r="BH53" i="45" s="1"/>
  <c r="E123" i="44"/>
  <c r="BH53" i="44"/>
  <c r="E35" i="45"/>
  <c r="BH35" i="45" s="1"/>
  <c r="BH35" i="44"/>
  <c r="E105" i="44"/>
  <c r="E31" i="45"/>
  <c r="BH31" i="45" s="1"/>
  <c r="BH31" i="44"/>
  <c r="E101" i="44"/>
  <c r="BH101" i="44" s="1"/>
  <c r="E27" i="45"/>
  <c r="BH27" i="45" s="1"/>
  <c r="E97" i="44"/>
  <c r="BH27" i="44"/>
  <c r="E18" i="45"/>
  <c r="BH18" i="45" s="1"/>
  <c r="BH18" i="44"/>
  <c r="E88" i="44"/>
  <c r="E68" i="43"/>
  <c r="BH68" i="42"/>
  <c r="BH145" i="42" s="1"/>
  <c r="E145" i="42"/>
  <c r="BH56" i="42"/>
  <c r="BH133" i="42" s="1"/>
  <c r="E133" i="42"/>
  <c r="E56" i="43"/>
  <c r="BH46" i="42"/>
  <c r="BH123" i="42" s="1"/>
  <c r="E123" i="42"/>
  <c r="E46" i="43"/>
  <c r="E119" i="42"/>
  <c r="E42" i="43"/>
  <c r="BH42" i="42"/>
  <c r="BH119" i="42" s="1"/>
  <c r="E38" i="43"/>
  <c r="E115" i="42"/>
  <c r="BH38" i="42"/>
  <c r="BH115" i="42" s="1"/>
  <c r="E111" i="42"/>
  <c r="E34" i="43"/>
  <c r="BH34" i="42"/>
  <c r="BH111" i="42" s="1"/>
  <c r="BH29" i="42"/>
  <c r="BH106" i="42" s="1"/>
  <c r="E29" i="43"/>
  <c r="E106" i="42"/>
  <c r="C140" i="42"/>
  <c r="C63" i="43"/>
  <c r="C140" i="43" s="1"/>
  <c r="C129" i="42"/>
  <c r="C52" i="43"/>
  <c r="C129" i="43" s="1"/>
  <c r="C43" i="43"/>
  <c r="C120" i="43" s="1"/>
  <c r="C120" i="42"/>
  <c r="C114" i="42"/>
  <c r="C37" i="43"/>
  <c r="C114" i="43" s="1"/>
  <c r="C19" i="43"/>
  <c r="C96" i="43" s="1"/>
  <c r="C96" i="42"/>
  <c r="C133" i="44"/>
  <c r="C132" i="45" s="1"/>
  <c r="C63" i="45"/>
  <c r="C102" i="44"/>
  <c r="C101" i="45" s="1"/>
  <c r="C32" i="45"/>
  <c r="C78" i="44"/>
  <c r="C78" i="45" s="1"/>
  <c r="C8" i="45"/>
  <c r="E21" i="43"/>
  <c r="E98" i="43" s="1"/>
  <c r="E98" i="42"/>
  <c r="C131" i="44"/>
  <c r="C130" i="45" s="1"/>
  <c r="C61" i="45"/>
  <c r="C36" i="45"/>
  <c r="C106" i="44"/>
  <c r="C105" i="45" s="1"/>
  <c r="E85" i="44"/>
  <c r="E15" i="45"/>
  <c r="BH15" i="45" s="1"/>
  <c r="BH15" i="44"/>
  <c r="E11" i="45"/>
  <c r="BH11" i="45" s="1"/>
  <c r="BH11" i="44"/>
  <c r="E81" i="44"/>
  <c r="E7" i="45"/>
  <c r="BH7" i="45" s="1"/>
  <c r="BH7" i="44"/>
  <c r="E77" i="44"/>
  <c r="E36" i="45"/>
  <c r="BH36" i="45" s="1"/>
  <c r="BH36" i="44"/>
  <c r="E106" i="44"/>
  <c r="E102" i="44"/>
  <c r="E32" i="45"/>
  <c r="BH32" i="45" s="1"/>
  <c r="BH32" i="44"/>
  <c r="E75" i="43"/>
  <c r="BH75" i="42"/>
  <c r="BH152" i="42" s="1"/>
  <c r="E152" i="42"/>
  <c r="BH69" i="42"/>
  <c r="BH146" i="42" s="1"/>
  <c r="E146" i="42"/>
  <c r="BH65" i="43"/>
  <c r="E142" i="43"/>
  <c r="E57" i="43"/>
  <c r="E134" i="42"/>
  <c r="BH57" i="42"/>
  <c r="BH134" i="42" s="1"/>
  <c r="BH47" i="42"/>
  <c r="BH124" i="42" s="1"/>
  <c r="E124" i="42"/>
  <c r="E47" i="43"/>
  <c r="E43" i="43"/>
  <c r="BH43" i="42"/>
  <c r="BH120" i="42" s="1"/>
  <c r="E120" i="42"/>
  <c r="BH39" i="42"/>
  <c r="BH116" i="42" s="1"/>
  <c r="E39" i="43"/>
  <c r="E116" i="42"/>
  <c r="E112" i="42"/>
  <c r="E35" i="43"/>
  <c r="BH35" i="42"/>
  <c r="BH112" i="42" s="1"/>
  <c r="E107" i="42"/>
  <c r="E30" i="43"/>
  <c r="BH30" i="42"/>
  <c r="BH107" i="42" s="1"/>
  <c r="E103" i="42"/>
  <c r="BH26" i="42"/>
  <c r="BH103" i="42" s="1"/>
  <c r="E26" i="43"/>
  <c r="C144" i="42"/>
  <c r="C67" i="43"/>
  <c r="C144" i="43" s="1"/>
  <c r="C126" i="42"/>
  <c r="C49" i="43"/>
  <c r="C126" i="43" s="1"/>
  <c r="C101" i="42"/>
  <c r="C24" i="43"/>
  <c r="C101" i="43" s="1"/>
  <c r="C49" i="45"/>
  <c r="C119" i="44"/>
  <c r="C118" i="45" s="1"/>
  <c r="C39" i="45"/>
  <c r="C109" i="44"/>
  <c r="C108" i="45" s="1"/>
  <c r="C88" i="44"/>
  <c r="C88" i="45" s="1"/>
  <c r="C18" i="45"/>
  <c r="C98" i="42"/>
  <c r="C21" i="43"/>
  <c r="C98" i="43" s="1"/>
  <c r="C107" i="44"/>
  <c r="C106" i="45" s="1"/>
  <c r="C37" i="45"/>
  <c r="E16" i="45"/>
  <c r="BH16" i="45" s="1"/>
  <c r="BH16" i="44"/>
  <c r="E86" i="44"/>
  <c r="BH12" i="44"/>
  <c r="E12" i="45"/>
  <c r="BH12" i="45" s="1"/>
  <c r="E82" i="44"/>
  <c r="E8" i="45"/>
  <c r="BH8" i="45" s="1"/>
  <c r="E78" i="44"/>
  <c r="BH8" i="44"/>
  <c r="E4" i="45"/>
  <c r="BH4" i="45" s="1"/>
  <c r="BH4" i="44"/>
  <c r="E74" i="44"/>
  <c r="E127" i="44"/>
  <c r="E57" i="45"/>
  <c r="BH57" i="45" s="1"/>
  <c r="BH57" i="44"/>
  <c r="BH43" i="44"/>
  <c r="E113" i="44"/>
  <c r="E43" i="45"/>
  <c r="BH43" i="45" s="1"/>
  <c r="E37" i="45"/>
  <c r="BH37" i="45" s="1"/>
  <c r="BH37" i="44"/>
  <c r="E107" i="44"/>
  <c r="E33" i="45"/>
  <c r="BH33" i="45" s="1"/>
  <c r="BH33" i="44"/>
  <c r="E103" i="44"/>
  <c r="E29" i="45"/>
  <c r="BH29" i="45" s="1"/>
  <c r="E99" i="44"/>
  <c r="BH29" i="44"/>
  <c r="BH5" i="42"/>
  <c r="BH82" i="42" s="1"/>
  <c r="E5" i="43"/>
  <c r="E82" i="43" s="1"/>
  <c r="E82" i="42"/>
  <c r="BH53" i="42"/>
  <c r="BH130" i="42" s="1"/>
  <c r="E130" i="42"/>
  <c r="E53" i="43"/>
  <c r="E118" i="45"/>
  <c r="BH118" i="45" s="1"/>
  <c r="BH125" i="44"/>
  <c r="BH52" i="43"/>
  <c r="BH49" i="43"/>
  <c r="BH63" i="43" l="1"/>
  <c r="E140" i="43"/>
  <c r="T73" i="44"/>
  <c r="U3" i="44"/>
  <c r="U73" i="44" s="1"/>
  <c r="BX3" i="44"/>
  <c r="BX73" i="44" s="1"/>
  <c r="BW73" i="44"/>
  <c r="E87" i="43"/>
  <c r="BH10" i="43"/>
  <c r="BH128" i="44"/>
  <c r="E127" i="45"/>
  <c r="BH127" i="45" s="1"/>
  <c r="BX3" i="45"/>
  <c r="BX73" i="45" s="1"/>
  <c r="BW73" i="45"/>
  <c r="T29" i="39"/>
  <c r="T4" i="39" s="1"/>
  <c r="BH23" i="43"/>
  <c r="E100" i="43"/>
  <c r="BH88" i="44"/>
  <c r="E88" i="45"/>
  <c r="BH88" i="45" s="1"/>
  <c r="BH98" i="44"/>
  <c r="E98" i="45"/>
  <c r="BH98" i="45" s="1"/>
  <c r="BH97" i="44"/>
  <c r="E97" i="45"/>
  <c r="BH97" i="45" s="1"/>
  <c r="BH96" i="44"/>
  <c r="E96" i="45"/>
  <c r="BH96" i="45" s="1"/>
  <c r="BH89" i="44"/>
  <c r="E89" i="45"/>
  <c r="BH89" i="45" s="1"/>
  <c r="E31" i="2"/>
  <c r="E6" i="2" s="1"/>
  <c r="BH99" i="44"/>
  <c r="E99" i="45"/>
  <c r="BH99" i="45" s="1"/>
  <c r="BH93" i="44"/>
  <c r="E93" i="45"/>
  <c r="BH93" i="45" s="1"/>
  <c r="BH95" i="44"/>
  <c r="E95" i="45"/>
  <c r="BH95" i="45" s="1"/>
  <c r="U3" i="45"/>
  <c r="U73" i="45" s="1"/>
  <c r="T73" i="45"/>
  <c r="AC31" i="2"/>
  <c r="AC6" i="2" s="1"/>
  <c r="BH131" i="44"/>
  <c r="E130" i="45"/>
  <c r="BH130" i="45" s="1"/>
  <c r="BH136" i="44"/>
  <c r="E135" i="45"/>
  <c r="BH135" i="45" s="1"/>
  <c r="BH4" i="43"/>
  <c r="BH81" i="43" s="1"/>
  <c r="E81" i="43"/>
  <c r="BH71" i="43"/>
  <c r="BH60" i="43"/>
  <c r="E137" i="43"/>
  <c r="BH120" i="44"/>
  <c r="E119" i="45"/>
  <c r="BH119" i="45" s="1"/>
  <c r="BH55" i="43"/>
  <c r="E132" i="43"/>
  <c r="BH25" i="43"/>
  <c r="E102" i="43"/>
  <c r="BH111" i="44"/>
  <c r="E110" i="45"/>
  <c r="BH110" i="45" s="1"/>
  <c r="BH62" i="43"/>
  <c r="E139" i="43"/>
  <c r="E96" i="43"/>
  <c r="BH19" i="43"/>
  <c r="E141" i="43"/>
  <c r="BH64" i="43"/>
  <c r="E150" i="43"/>
  <c r="BH73" i="43"/>
  <c r="E137" i="45"/>
  <c r="BH137" i="45" s="1"/>
  <c r="BH138" i="44"/>
  <c r="BH14" i="43"/>
  <c r="E91" i="43"/>
  <c r="E120" i="45"/>
  <c r="BH120" i="45" s="1"/>
  <c r="BH121" i="44"/>
  <c r="E135" i="43"/>
  <c r="BH58" i="43"/>
  <c r="E94" i="43"/>
  <c r="BH17" i="43"/>
  <c r="BH43" i="43"/>
  <c r="E120" i="43"/>
  <c r="BH77" i="44"/>
  <c r="E77" i="45"/>
  <c r="BH77" i="45" s="1"/>
  <c r="BH85" i="44"/>
  <c r="E85" i="45"/>
  <c r="BH85" i="45" s="1"/>
  <c r="E106" i="43"/>
  <c r="BH29" i="43"/>
  <c r="E101" i="43"/>
  <c r="BH24" i="43"/>
  <c r="E108" i="43"/>
  <c r="BH31" i="43"/>
  <c r="BH40" i="43"/>
  <c r="E117" i="43"/>
  <c r="E125" i="43"/>
  <c r="BH48" i="43"/>
  <c r="BH66" i="43"/>
  <c r="E143" i="43"/>
  <c r="E147" i="43"/>
  <c r="BH70" i="43"/>
  <c r="E86" i="45"/>
  <c r="BH86" i="45" s="1"/>
  <c r="BH86" i="44"/>
  <c r="E81" i="45"/>
  <c r="BH81" i="45" s="1"/>
  <c r="BH81" i="44"/>
  <c r="BH34" i="43"/>
  <c r="E111" i="43"/>
  <c r="BH38" i="43"/>
  <c r="E115" i="43"/>
  <c r="E123" i="43"/>
  <c r="BH46" i="43"/>
  <c r="BH68" i="43"/>
  <c r="E145" i="43"/>
  <c r="E104" i="45"/>
  <c r="BH104" i="45" s="1"/>
  <c r="BH105" i="44"/>
  <c r="E122" i="45"/>
  <c r="BH122" i="45" s="1"/>
  <c r="BH123" i="44"/>
  <c r="BH129" i="44"/>
  <c r="E128" i="45"/>
  <c r="BH128" i="45" s="1"/>
  <c r="E76" i="45"/>
  <c r="BH76" i="45" s="1"/>
  <c r="BH76" i="44"/>
  <c r="E80" i="45"/>
  <c r="BH80" i="45" s="1"/>
  <c r="BH80" i="44"/>
  <c r="BH22" i="43"/>
  <c r="E99" i="43"/>
  <c r="E110" i="43"/>
  <c r="BH33" i="43"/>
  <c r="BH41" i="43"/>
  <c r="E118" i="43"/>
  <c r="BH45" i="43"/>
  <c r="E122" i="43"/>
  <c r="BH51" i="43"/>
  <c r="E128" i="43"/>
  <c r="E113" i="45"/>
  <c r="BH113" i="45" s="1"/>
  <c r="BH114" i="44"/>
  <c r="E79" i="45"/>
  <c r="BH79" i="45" s="1"/>
  <c r="BH79" i="44"/>
  <c r="BH27" i="43"/>
  <c r="E104" i="43"/>
  <c r="E82" i="45"/>
  <c r="BH82" i="45" s="1"/>
  <c r="BH82" i="44"/>
  <c r="E116" i="43"/>
  <c r="BH39" i="43"/>
  <c r="E101" i="45"/>
  <c r="BH101" i="45" s="1"/>
  <c r="BH102" i="44"/>
  <c r="E105" i="43"/>
  <c r="BH28" i="43"/>
  <c r="E102" i="45"/>
  <c r="BH102" i="45" s="1"/>
  <c r="BH103" i="44"/>
  <c r="BH74" i="44"/>
  <c r="E74" i="45"/>
  <c r="BH74" i="45" s="1"/>
  <c r="E103" i="43"/>
  <c r="BH26" i="43"/>
  <c r="BH57" i="43"/>
  <c r="E134" i="43"/>
  <c r="E133" i="43"/>
  <c r="BH56" i="43"/>
  <c r="E114" i="43"/>
  <c r="BH37" i="43"/>
  <c r="BH104" i="44"/>
  <c r="E103" i="45"/>
  <c r="BH103" i="45" s="1"/>
  <c r="E116" i="45"/>
  <c r="BH116" i="45" s="1"/>
  <c r="BH117" i="44"/>
  <c r="BH78" i="44"/>
  <c r="E78" i="45"/>
  <c r="BH78" i="45" s="1"/>
  <c r="BH30" i="43"/>
  <c r="E107" i="43"/>
  <c r="E130" i="43"/>
  <c r="BH53" i="43"/>
  <c r="E106" i="45"/>
  <c r="BH106" i="45" s="1"/>
  <c r="BH107" i="44"/>
  <c r="E112" i="45"/>
  <c r="BH112" i="45" s="1"/>
  <c r="BH113" i="44"/>
  <c r="BH127" i="44"/>
  <c r="E126" i="45"/>
  <c r="BH126" i="45" s="1"/>
  <c r="BH35" i="43"/>
  <c r="E112" i="43"/>
  <c r="BH47" i="43"/>
  <c r="E124" i="43"/>
  <c r="BH75" i="43"/>
  <c r="E152" i="43"/>
  <c r="E105" i="45"/>
  <c r="BH105" i="45" s="1"/>
  <c r="BH106" i="44"/>
  <c r="BH42" i="43"/>
  <c r="E119" i="43"/>
  <c r="BH84" i="44"/>
  <c r="E84" i="45"/>
  <c r="BH84" i="45" s="1"/>
  <c r="BH67" i="43"/>
  <c r="E144" i="43"/>
  <c r="BH75" i="44"/>
  <c r="E75" i="45"/>
  <c r="BH75" i="45" s="1"/>
  <c r="E83" i="45"/>
  <c r="BH83" i="45" s="1"/>
  <c r="BH83" i="44"/>
  <c r="E113" i="43"/>
  <c r="BH36" i="43"/>
  <c r="E121" i="43"/>
  <c r="BH44" i="43"/>
  <c r="BH152" i="43" l="1"/>
  <c r="BH153" i="43"/>
</calcChain>
</file>

<file path=xl/comments1.xml><?xml version="1.0" encoding="utf-8"?>
<comments xmlns="http://schemas.openxmlformats.org/spreadsheetml/2006/main">
  <authors>
    <author>IEA</author>
    <author>Jean-Loup Moret</author>
    <author>Ana Luisa Sao-Marcos</author>
  </authors>
  <commentList>
    <comment ref="C6" authorId="0" shapeId="0">
      <text>
        <r>
          <rPr>
            <sz val="8"/>
            <color indexed="81"/>
            <rFont val="Tahoma"/>
            <family val="2"/>
          </rPr>
          <t xml:space="preserve">All dry marketable production within national boundaries, including offshore production.  Production is measured after purification and extraction of NGLs and sulphur.  Extraction losses and quantities reinjected, vented or flared, are not included.  Production includes quantities used within the natural gas industry; in gas extraction, pipeline systems and processing plants.  Quantities vented and/or flared should be shown separately as memo items on lines 17 and 18.
</t>
        </r>
      </text>
    </comment>
    <comment ref="C7" authorId="0" shapeId="0">
      <text>
        <r>
          <rPr>
            <sz val="8"/>
            <color indexed="81"/>
            <rFont val="Tahoma"/>
            <family val="2"/>
          </rPr>
          <t xml:space="preserve">Natural gas produced in association with crude oil.
</t>
        </r>
      </text>
    </comment>
    <comment ref="C8" authorId="0" shapeId="0">
      <text>
        <r>
          <rPr>
            <sz val="8"/>
            <color indexed="81"/>
            <rFont val="Tahoma"/>
            <family val="2"/>
          </rPr>
          <t xml:space="preserve">Natural gas originating from fields producing hydrocarbons only in gaseous form.
</t>
        </r>
      </text>
    </comment>
    <comment ref="C9" authorId="0" shapeId="0">
      <text>
        <r>
          <rPr>
            <sz val="8"/>
            <color indexed="81"/>
            <rFont val="Tahoma"/>
            <family val="2"/>
          </rPr>
          <t xml:space="preserve">Methane produced at coal mines, piped to the surface and consumed at collieries or transmitted by pipeline to consumers.
</t>
        </r>
      </text>
    </comment>
    <comment ref="C10" authorId="1" shapeId="0">
      <text>
        <r>
          <rPr>
            <sz val="8"/>
            <color indexed="81"/>
            <rFont val="Tahoma"/>
            <family val="2"/>
          </rPr>
          <t>Report supplies of fuel of which production is covered in other fuel energy balances, but which are blended with natural gas, and consumed as a blend. Further details of this component are to be provided as memo items.</t>
        </r>
      </text>
    </comment>
    <comment ref="C11" authorId="0" shapeId="0">
      <text>
        <r>
          <rPr>
            <sz val="8"/>
            <color indexed="81"/>
            <rFont val="Tahoma"/>
            <family val="2"/>
          </rPr>
          <t xml:space="preserve">Amounts are regarded as imported when they have crossed the political boundaries of the country, whether customs clearance has taken place or not.  Data should be taken from declarations from importers, although these may not be identical with customs data. Imports of liquefied natural gas should cover only the dry marketable equivalent after regasification.  Any gas liquids (e.g. LPG) extracted during the regasification process should be included as inputs in the Annual Questionnaire on Oil. Should correspond to total imports on table 3, row 73.
</t>
        </r>
      </text>
    </comment>
    <comment ref="C12" authorId="0" shapeId="0">
      <text>
        <r>
          <rPr>
            <sz val="8"/>
            <color indexed="81"/>
            <rFont val="Tahoma"/>
            <family val="2"/>
          </rPr>
          <t xml:space="preserve">Amounts are regarded as exported when they have crossed the political boundaries of the country, whether customs clearance has taken place or not.  Data should be taken from declarations from importers and exporters, although these may not be identical with customs data. Should correspond to total exports on table 4, row 66.
</t>
        </r>
        <r>
          <rPr>
            <sz val="8"/>
            <color indexed="81"/>
            <rFont val="Tahoma"/>
            <family val="2"/>
          </rPr>
          <t xml:space="preserve">  
</t>
        </r>
      </text>
    </comment>
    <comment ref="C13" authorId="1" shapeId="0">
      <text>
        <r>
          <rPr>
            <sz val="8"/>
            <color indexed="81"/>
            <rFont val="Tahoma"/>
            <family val="2"/>
          </rPr>
          <t>Report the quantities of LNG or natural gas used by ships of all flags that are engaged in international navigation. The international navigation may take place at sea, on inland lakes and waterways, and in coastal waters. Exclude consumption by ships engaged in domestic navigation (see Domestic navigation). The domestic/international split should be determined on the basis of port of departure and port of arrival, and not by the flag or nationality of the ship. Exclude consumption by fishing vessels (see Other sectors - Fishing) and consumption by military forces (see Not elsewhere specified – Other sectors).</t>
        </r>
      </text>
    </comment>
    <comment ref="C14" authorId="0" shapeId="0">
      <text>
        <r>
          <rPr>
            <sz val="8"/>
            <color indexed="81"/>
            <rFont val="Tahoma"/>
            <family val="2"/>
          </rPr>
          <t xml:space="preserve">This is the change in stock level of recoverable gas; the difference between opening stock level at the first day of the year and closing stock level at the last day of the year of stocks held on national territory.  A stock build is shown as a negative number and a stock draw as a positive number. Opening stock level minus closing stock level.
</t>
        </r>
      </text>
    </comment>
    <comment ref="C15" authorId="0" shapeId="0">
      <text>
        <r>
          <rPr>
            <sz val="8"/>
            <color indexed="81"/>
            <rFont val="Tahoma"/>
            <family val="2"/>
          </rPr>
          <t xml:space="preserve">Inland Consumption (calculated) is defined as: 
 + Indigenous Production
 + Imports
 - Exports
 + Stock changes
</t>
        </r>
      </text>
    </comment>
    <comment ref="C16" authorId="0" shapeId="0">
      <text>
        <r>
          <rPr>
            <sz val="8"/>
            <color indexed="81"/>
            <rFont val="Tahoma"/>
            <family val="2"/>
          </rPr>
          <t xml:space="preserve">This is the difference between calculated and observed Inland Consumption.  National Administrations sometimes obtain the data components of domestic availability from a variety of sources.  Owing to differences in concepts, coverage, timing and definitions, observed and caculated inland consumption are often not identical.  Reasons for any major statistical difference should be stated in the section provided for remarks.
</t>
        </r>
        <r>
          <rPr>
            <sz val="8"/>
            <color indexed="81"/>
            <rFont val="Tahoma"/>
            <family val="2"/>
          </rPr>
          <t xml:space="preserve">
</t>
        </r>
      </text>
    </comment>
    <comment ref="C17" authorId="0" shapeId="0">
      <text>
        <r>
          <rPr>
            <sz val="8"/>
            <color indexed="81"/>
            <rFont val="Tahoma"/>
            <family val="2"/>
          </rPr>
          <t xml:space="preserve">This category represents deliveries of marketable gas to the inland market, including gas used by the gas industry for heating and operation of their equipment (i.e. consumption in gas extraction, in the pipeline system and in processing plants) and including losses in distribution.  Please note the method by which this item is calculated: inland consumption of natural gas includes all own use. Should correspond to cell 1A on table 2a.
</t>
        </r>
      </text>
    </comment>
    <comment ref="C19" authorId="0" shapeId="0">
      <text>
        <r>
          <rPr>
            <sz val="8"/>
            <color indexed="81"/>
            <rFont val="Tahoma"/>
            <family val="2"/>
          </rPr>
          <t xml:space="preserve">Total volume of gas in excess of cushion gas that is available for delivery during any input-output cycle. 
</t>
        </r>
      </text>
    </comment>
    <comment ref="C20"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C21" authorId="0" shapeId="0">
      <text>
        <r>
          <rPr>
            <sz val="8"/>
            <color indexed="81"/>
            <rFont val="Tahoma"/>
            <family val="2"/>
          </rPr>
          <t xml:space="preserve">This refers to recoverable natural gas stored in special storage facilities (depleted gas and/or oil field, aquifer, salt cavity, mixed caverns, or other) as well as liquefied natural gas storage.  Cushion gas should be excluded.
</t>
        </r>
      </text>
    </comment>
    <comment ref="C22"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C23"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C26" authorId="0" shapeId="0">
      <text>
        <r>
          <rPr>
            <sz val="8"/>
            <color indexed="81"/>
            <rFont val="Tahoma"/>
            <family val="2"/>
          </rPr>
          <t xml:space="preserve">The volume of gas released into the air on the production site or at the gas processing plant.
</t>
        </r>
      </text>
    </comment>
    <comment ref="C27" authorId="0" shapeId="0">
      <text>
        <r>
          <rPr>
            <sz val="8"/>
            <color indexed="81"/>
            <rFont val="Tahoma"/>
            <family val="2"/>
          </rPr>
          <t xml:space="preserve">The volume of gas burned in flares on the production site or at the gas processing plant.
</t>
        </r>
      </text>
    </comment>
    <comment ref="C29" authorId="0" shapeId="0">
      <text>
        <r>
          <rPr>
            <sz val="8"/>
            <color indexed="81"/>
            <rFont val="Tahoma"/>
            <family val="2"/>
          </rPr>
          <t xml:space="preserve">Total volume of gas required as a permanent inventory to maintain adequate underground storage reservoir pressures and deliverability rates throughout the output cycle.
</t>
        </r>
      </text>
    </comment>
    <comment ref="C32" authorId="2" shapeId="0">
      <text>
        <r>
          <rPr>
            <sz val="8"/>
            <color indexed="81"/>
            <rFont val="Tahoma"/>
            <family val="2"/>
          </rPr>
          <t xml:space="preserve">LPG for upgrading the quality e.g. heat content.
</t>
        </r>
      </text>
    </comment>
    <comment ref="C33" authorId="2" shapeId="0">
      <text>
        <r>
          <rPr>
            <sz val="8"/>
            <color indexed="81"/>
            <rFont val="Tahoma"/>
            <family val="2"/>
          </rPr>
          <t>Manufactured gas for blending with natural gas.</t>
        </r>
      </text>
    </comment>
    <comment ref="C34" authorId="2" shapeId="0">
      <text>
        <r>
          <rPr>
            <sz val="8"/>
            <color indexed="81"/>
            <rFont val="Tahoma"/>
            <family val="2"/>
          </rPr>
          <t xml:space="preserve">Biogas for blending with natural gas.
</t>
        </r>
      </text>
    </comment>
  </commentList>
</comments>
</file>

<file path=xl/comments2.xml><?xml version="1.0" encoding="utf-8"?>
<comments xmlns="http://schemas.openxmlformats.org/spreadsheetml/2006/main">
  <authors>
    <author>IEA</author>
    <author>Jean-Loup Moret</author>
  </authors>
  <commentList>
    <comment ref="C6" authorId="0" shapeId="0">
      <text>
        <r>
          <rPr>
            <sz val="8"/>
            <color indexed="81"/>
            <rFont val="Tahoma"/>
            <family val="2"/>
          </rPr>
          <t>Equals the sum of rows 2, 14, 25, 26; should correspond to cell 12B on table 1.</t>
        </r>
      </text>
    </comment>
    <comment ref="C8" authorId="0" shapeId="0">
      <text>
        <r>
          <rPr>
            <sz val="8"/>
            <color indexed="81"/>
            <rFont val="Tahoma"/>
            <family val="2"/>
          </rPr>
          <t xml:space="preserve">Report quantities of natural gas used to produce electricity. Fuels used by plants containing at least one CHP unit are to be reported under Main activity producer combined heat and power plants. Should correspond to quantities in table 6C in the Annual Electricity and Heat Questionnaire.
</t>
        </r>
      </text>
    </comment>
    <comment ref="C9" authorId="0" shapeId="0">
      <text>
        <r>
          <rPr>
            <sz val="8"/>
            <color indexed="81"/>
            <rFont val="Tahoma"/>
            <family val="2"/>
          </rPr>
          <t xml:space="preserve">Report quantities of natural gas used to produce electricity. Fuel used by plants containing at least one CHP unit is to be reported under Autoproducer combined heat and power plants. Should correspond to quantities in table 6C in the Annual Electricity and Heat Questionnaire. </t>
        </r>
      </text>
    </comment>
    <comment ref="C10" authorId="0" shapeId="0">
      <text>
        <r>
          <rPr>
            <sz val="8"/>
            <color indexed="81"/>
            <rFont val="Tahoma"/>
            <family val="2"/>
          </rPr>
          <t xml:space="preserve">Report quantities of natural gas used to produce electricity and heat. Should correspond to quantities in table 6C in the Annual Electricity and Heat Questionnaire.
</t>
        </r>
      </text>
    </comment>
    <comment ref="C11" authorId="0" shapeId="0">
      <text>
        <r>
          <rPr>
            <sz val="8"/>
            <color indexed="81"/>
            <rFont val="Tahoma"/>
            <family val="2"/>
          </rPr>
          <t xml:space="preserve">Report quantities of fuel that correspond to the quantity of electricity produced and heat sold.  Should correspond to quantities in table 6C in the Annual Electricity and Heat Questionnaire. 
</t>
        </r>
      </text>
    </comment>
    <comment ref="C12" authorId="0" shapeId="0">
      <text>
        <r>
          <rPr>
            <sz val="8"/>
            <color indexed="81"/>
            <rFont val="Tahoma"/>
            <family val="2"/>
          </rPr>
          <t>Report quantities of natural gas used to produce heat. Should correspond to quantities in table 6C in the Annual Electricity and Heat Questionnaire.</t>
        </r>
      </text>
    </comment>
    <comment ref="C13" authorId="0" shapeId="0">
      <text>
        <r>
          <rPr>
            <sz val="8"/>
            <color indexed="81"/>
            <rFont val="Tahoma"/>
            <family val="2"/>
          </rPr>
          <t xml:space="preserve">Report quantities of fuel that correspond to the quantity of heat sold. Should correspond to quantities in table 6C in the Annual Electricity and Heat Questionnaire. </t>
        </r>
      </text>
    </comment>
    <comment ref="C14" authorId="0" shapeId="0">
      <text>
        <r>
          <rPr>
            <sz val="8"/>
            <color indexed="81"/>
            <rFont val="Tahoma"/>
            <family val="2"/>
          </rPr>
          <t xml:space="preserve">Report natural gas used in gas works and gasification plants.  Gas used for heating and operation of equipment is not included here but reported in the Energy sector.
</t>
        </r>
      </text>
    </comment>
    <comment ref="C15" authorId="0" shapeId="0">
      <text>
        <r>
          <rPr>
            <sz val="8"/>
            <color indexed="81"/>
            <rFont val="Tahoma"/>
            <family val="2"/>
          </rPr>
          <t xml:space="preserve">Report natural gas used in coke ovens.  Gas used for heating and operation of equipment is not included here but reported in the Energy sector.
</t>
        </r>
        <r>
          <rPr>
            <sz val="8"/>
            <color indexed="81"/>
            <rFont val="Tahoma"/>
            <family val="2"/>
          </rPr>
          <t xml:space="preserve">
</t>
        </r>
      </text>
    </comment>
    <comment ref="C16" authorId="0" shapeId="0">
      <text>
        <r>
          <rPr>
            <sz val="8"/>
            <color indexed="81"/>
            <rFont val="Tahoma"/>
            <family val="2"/>
          </rPr>
          <t xml:space="preserve">Report quantities of natural gas used in blast furnaces. Natural gas used for heating and operation of equipment should not be reported here, but reported as consumption in the Energy sector. To avoid double counting, natural gas used in blast furnaces should not be reported in the Iron and steel sector. 
</t>
        </r>
      </text>
    </comment>
    <comment ref="C17" authorId="0" shapeId="0">
      <text>
        <r>
          <rPr>
            <sz val="8"/>
            <color indexed="81"/>
            <rFont val="Tahoma"/>
            <family val="2"/>
          </rPr>
          <t xml:space="preserve">Report natural gas used as feedstock for the conversion to liquids e.g. the quantities of fuel entering the methanol production process for transformation into methanol.  The output of liquids from this transformation process should be reported in the Annual Questionnaire on Oil.
</t>
        </r>
      </text>
    </comment>
    <comment ref="C18" authorId="0" shapeId="0">
      <text>
        <r>
          <rPr>
            <sz val="8"/>
            <color indexed="81"/>
            <rFont val="Tahoma"/>
            <family val="2"/>
          </rPr>
          <t xml:space="preserve">Data should be reported here only as a last resort. If a final breakdown into the above sectors is not available, administrations should explain on the Remarks page the basis for any estimates. 
</t>
        </r>
      </text>
    </comment>
    <comment ref="C19" authorId="0" shapeId="0">
      <text>
        <r>
          <rPr>
            <sz val="8"/>
            <color indexed="81"/>
            <rFont val="Tahoma"/>
            <family val="2"/>
          </rPr>
          <t xml:space="preserve">Report natural gas consumed by the Eenergy sector industry to support extraction (mining, oil and gas production) or plant operation of transformation activitiesy. For example: natural gas consumed for heating, or operating pumps or compressors. This Energy sector includes ISIC  Divisions 05, 06, 19, and 35, + Group 091, + Class 0892 and 0721 (NACE  Divisions 05, 06, 19, and 35, + Group 09.1, + Class 08.92 and 07.21). 
</t>
        </r>
      </text>
    </comment>
    <comment ref="C20" authorId="0" shapeId="0">
      <text>
        <r>
          <rPr>
            <sz val="8"/>
            <color indexed="81"/>
            <rFont val="Tahoma"/>
            <family val="2"/>
          </rPr>
          <t xml:space="preserve">Report natural gas consumed to support the extraction and preparation of coal within the coal mining industry.
</t>
        </r>
      </text>
    </comment>
    <comment ref="C21" authorId="0" shapeId="0">
      <text>
        <r>
          <rPr>
            <sz val="8"/>
            <color indexed="81"/>
            <rFont val="Tahoma"/>
            <family val="2"/>
          </rPr>
          <t xml:space="preserve">Report natural gas consumed in the oil and gas extraction process and in natural gas processing plants.  Pipeline losses should be reported as Distribution losses.
</t>
        </r>
      </text>
    </comment>
    <comment ref="C22" authorId="0" shapeId="0">
      <text>
        <r>
          <rPr>
            <sz val="8"/>
            <color indexed="81"/>
            <rFont val="Tahoma"/>
            <family val="2"/>
          </rPr>
          <t>Report own consumption of natural gas in oil refineries.</t>
        </r>
      </text>
    </comment>
    <comment ref="C23" authorId="0" shapeId="0">
      <text>
        <r>
          <rPr>
            <sz val="8"/>
            <color indexed="81"/>
            <rFont val="Tahoma"/>
            <family val="2"/>
          </rPr>
          <t xml:space="preserve">Report own consumption of natural gas at coking plants.
</t>
        </r>
      </text>
    </comment>
    <comment ref="C24" authorId="0" shapeId="0">
      <text>
        <r>
          <rPr>
            <sz val="8"/>
            <color indexed="81"/>
            <rFont val="Tahoma"/>
            <family val="2"/>
          </rPr>
          <t xml:space="preserve">Report natural gas consumed in blast furnaces operations.
</t>
        </r>
      </text>
    </comment>
    <comment ref="C25" authorId="0" shapeId="0">
      <text>
        <r>
          <rPr>
            <sz val="8"/>
            <color indexed="81"/>
            <rFont val="Tahoma"/>
            <family val="2"/>
          </rPr>
          <t xml:space="preserve">Report own consumption of natural gas at gas works and gasification plants.
</t>
        </r>
      </text>
    </comment>
    <comment ref="C26" authorId="0" shapeId="0">
      <text>
        <r>
          <rPr>
            <sz val="8"/>
            <color indexed="81"/>
            <rFont val="Tahoma"/>
            <family val="2"/>
          </rPr>
          <t xml:space="preserve">Report own consumption of natural gas in electric plants, combined heat and power plants, and heat plants.
</t>
        </r>
      </text>
    </comment>
    <comment ref="C27" authorId="0" shapeId="0">
      <text>
        <r>
          <rPr>
            <sz val="8"/>
            <color indexed="81"/>
            <rFont val="Tahoma"/>
            <family val="2"/>
          </rPr>
          <t xml:space="preserve">Report own consumption of natural gas in gas liquefaction plants.
</t>
        </r>
        <r>
          <rPr>
            <sz val="8"/>
            <color indexed="81"/>
            <rFont val="Tahoma"/>
            <family val="2"/>
          </rPr>
          <t xml:space="preserve">
</t>
        </r>
      </text>
    </comment>
    <comment ref="C28" authorId="1" shapeId="0">
      <text>
        <r>
          <rPr>
            <sz val="8"/>
            <color indexed="81"/>
            <rFont val="Tahoma"/>
            <family val="2"/>
          </rPr>
          <t>Report natural gas consumed as fuel at the Gas-to-liquids conversion plants.</t>
        </r>
      </text>
    </comment>
    <comment ref="C29" authorId="0" shapeId="0">
      <text>
        <r>
          <rPr>
            <sz val="8"/>
            <color indexed="81"/>
            <rFont val="Tahoma"/>
            <family val="2"/>
          </rPr>
          <t xml:space="preserve">Data should be reported here only as a last resort. Report energy activities not included elsewhere. If a final breakdown into the above sectors is not available, administrations should explain on the Remarks page the basis for any estimates.
</t>
        </r>
      </text>
    </comment>
    <comment ref="C30" authorId="0" shapeId="0">
      <text>
        <r>
          <rPr>
            <sz val="8"/>
            <color indexed="81"/>
            <rFont val="Tahoma"/>
            <family val="2"/>
          </rPr>
          <t xml:space="preserve">Report losses due to transport and distribution as well as pipeline losses. Natural gas used to operate the pipelines should be reported in the Transport sector.
</t>
        </r>
      </text>
    </comment>
    <comment ref="C31" authorId="0" shapeId="0">
      <text>
        <r>
          <rPr>
            <sz val="8"/>
            <color indexed="81"/>
            <rFont val="Tahoma"/>
            <family val="2"/>
          </rPr>
          <t xml:space="preserve">Final consumption is the sum of consumption by the different end-use sectors (in the Transport, Industry and Other sectors).  It excludes deliveries for transformation and/or own use of the energy producing industries. Should correspond to the sum of cells 1A and 1B in table 2b.
</t>
        </r>
      </text>
    </comment>
  </commentList>
</comments>
</file>

<file path=xl/comments3.xml><?xml version="1.0" encoding="utf-8"?>
<comments xmlns="http://schemas.openxmlformats.org/spreadsheetml/2006/main">
  <authors>
    <author>IEA</author>
    <author>Jean-Loup Moret</author>
  </authors>
  <commentList>
    <comment ref="E4" authorId="0" shapeId="0">
      <text>
        <r>
          <rPr>
            <sz val="8"/>
            <color indexed="81"/>
            <rFont val="Tahoma"/>
            <family val="2"/>
          </rPr>
          <t xml:space="preserve">Report by sector and sub-sector all energy use of natural gas.  Report amounts of energy consumed as fuel for petrochemical processes such as steam cracking, ammonia production and methanol production.
</t>
        </r>
      </text>
    </comment>
    <comment ref="F4" authorId="0" shapeId="0">
      <text>
        <r>
          <rPr>
            <sz val="8"/>
            <color indexed="81"/>
            <rFont val="Tahoma"/>
            <family val="2"/>
          </rPr>
          <t xml:space="preserve">Report by sector and sub-sector all energy use of natural gas.  Report amounts of energy consumed as fuel for petrochemical processes such as steam cracking, ammonia production and methanol production.
</t>
        </r>
      </text>
    </comment>
    <comment ref="C6" authorId="0" shapeId="0">
      <text>
        <r>
          <rPr>
            <sz val="8"/>
            <color indexed="81"/>
            <rFont val="Tahoma"/>
            <family val="2"/>
          </rPr>
          <t xml:space="preserve">Final consumption is the sum of consumption by the different end-use sectors (in the Transport, Industry and Other sectors).  It excludes deliveries for transformation and/or own use of the energy producing industries. Corresponds to the sum of rows 2, 7, 21. The sum of cells 1A and 1B should correspond to cell A26 in table 2a.
</t>
        </r>
      </text>
    </comment>
    <comment ref="C7" authorId="0" shapeId="0">
      <text>
        <r>
          <rPr>
            <sz val="8"/>
            <color indexed="81"/>
            <rFont val="Tahoma"/>
            <family val="2"/>
          </rPr>
          <t xml:space="preserve">Report natural gas used for all transport activity irrespective of the economic sector, in which the activity occurs (except for military fuel use, see Not elsewhere specified - Other). ISIC Divisions 49, 50 and 51. (NACE Divisions 49, 50 and 51). 
</t>
        </r>
      </text>
    </comment>
    <comment ref="C8" authorId="0" shapeId="0">
      <text>
        <r>
          <rPr>
            <sz val="8"/>
            <color indexed="81"/>
            <rFont val="Tahoma"/>
            <family val="2"/>
          </rPr>
          <t>Report compressed natural gas (CNG) for use in road vehicles. Include natural gas used by agricultural vehicles on highways. Exclude natural gas consumed in stationary engines, which should be reported under Not elsewhere specified - Other.</t>
        </r>
      </text>
    </comment>
    <comment ref="C9" authorId="1" shapeId="0">
      <text>
        <r>
          <rPr>
            <sz val="8"/>
            <color indexed="81"/>
            <rFont val="Tahoma"/>
            <family val="2"/>
          </rPr>
          <t>Report amounts of biogas included in road consumption.</t>
        </r>
      </text>
    </comment>
    <comment ref="C10" authorId="0" shapeId="0">
      <text>
        <r>
          <rPr>
            <sz val="8"/>
            <color indexed="81"/>
            <rFont val="Tahoma"/>
            <family val="2"/>
          </rPr>
          <t xml:space="preserve">Report natural gas used as energy in the support and operation of pipelines transporting gases, liquids, slurries and other commodities, including the energy used for pump stations and maintenance of the pipeline. Natural gas used as energy for the pipeline distribution of natural or manufactured gas, hot water or steam (ISIC 35) from the distributor to final users is excluded and should be reported in the Energy sector, while the gas used for the final distribution of water (ISIC 36) to households, industrial, commercial and other users should be included in the Commercial/public sector. Losses occurring during this transport between distributor and final users should be reported as Distribution losses.
</t>
        </r>
      </text>
    </comment>
    <comment ref="C11" authorId="0" shapeId="0">
      <text>
        <r>
          <rPr>
            <sz val="8"/>
            <color indexed="81"/>
            <rFont val="Tahoma"/>
            <family val="2"/>
          </rPr>
          <t xml:space="preserve">Report transport activities not specified elsewhere. Please state on the remarks page which transport activities are included under this heading.
</t>
        </r>
      </text>
    </comment>
    <comment ref="C12" authorId="0" shapeId="0">
      <text>
        <r>
          <rPr>
            <sz val="8"/>
            <color indexed="81"/>
            <rFont val="Tahoma"/>
            <family val="2"/>
          </rPr>
          <t xml:space="preserve">Report natural gas consumed by the industrial undertaking in support of its primary activities.
Report quantities of natural gas consumed in heat and CHP plants for the production of heat used by the plant itself.  Quantities of natural gas consumed for the production of heat that is sold, and for the production of electricity, should be reported under the appropriate Transformation sector.
</t>
        </r>
        <r>
          <rPr>
            <sz val="8"/>
            <color indexed="81"/>
            <rFont val="Tahoma"/>
            <family val="2"/>
          </rPr>
          <t xml:space="preserve">
</t>
        </r>
      </text>
    </comment>
    <comment ref="C13" authorId="0" shapeId="0">
      <text>
        <r>
          <rPr>
            <sz val="8"/>
            <color indexed="81"/>
            <rFont val="Tahoma"/>
            <family val="2"/>
          </rPr>
          <t xml:space="preserve">ISIC Group 241 and Class 2431(NACE Divisions 24.1, 24.2, 24.3, 24.51 and 24.52). To avoid double counting, natural gas used in blast furnaces should be reported in the Energy or Transformation sector, depending on its use.
</t>
        </r>
      </text>
    </comment>
    <comment ref="C14" authorId="0" shapeId="0">
      <text>
        <r>
          <rPr>
            <sz val="8"/>
            <color indexed="81"/>
            <rFont val="Tahoma"/>
            <family val="2"/>
          </rPr>
          <t xml:space="preserve">ISIC Division 20, 21 (NACE Division 20, 21).  Includes gas used as fuel (energy use) and feedstock (non-energy use) in the petrochemical industry. </t>
        </r>
      </text>
    </comment>
    <comment ref="C15" authorId="0" shapeId="0">
      <text>
        <r>
          <rPr>
            <sz val="8"/>
            <color indexed="81"/>
            <rFont val="Tahoma"/>
            <family val="2"/>
          </rPr>
          <t>ISIC Group 242 and Class 2432 (NACE Group 24.4 and Classes 24.53, 24.54).</t>
        </r>
      </text>
    </comment>
    <comment ref="C16" authorId="0" shapeId="0">
      <text>
        <r>
          <rPr>
            <sz val="8"/>
            <color indexed="81"/>
            <rFont val="Tahoma"/>
            <family val="2"/>
          </rPr>
          <t xml:space="preserve">ISIC Division 23 (NACE Division 23). Report glass, ceramic, cement and other building materials industries. </t>
        </r>
      </text>
    </comment>
    <comment ref="C17" authorId="0" shapeId="0">
      <text>
        <r>
          <rPr>
            <sz val="8"/>
            <color indexed="81"/>
            <rFont val="Tahoma"/>
            <family val="2"/>
          </rPr>
          <t>ISIC Divisions 29 and 30 (NACE Divisions 29 and 30).</t>
        </r>
      </text>
    </comment>
    <comment ref="C18" authorId="0" shapeId="0">
      <text>
        <r>
          <rPr>
            <sz val="8"/>
            <color indexed="81"/>
            <rFont val="Tahoma"/>
            <family val="2"/>
          </rPr>
          <t xml:space="preserve">ISIC Divisions 25, 26, 27 and 28 (NACE Divisions 25, 26, 27 and 28). Report fabricated metal products, machinery and equipment other than transport equipment. </t>
        </r>
      </text>
    </comment>
    <comment ref="C19" authorId="0" shapeId="0">
      <text>
        <r>
          <rPr>
            <sz val="8"/>
            <color indexed="81"/>
            <rFont val="Tahoma"/>
            <family val="2"/>
          </rPr>
          <t>ISIC Divisions 07, 08 and Group 099 (NACE Divisions 07 08 and Group 09.9).</t>
        </r>
      </text>
    </comment>
    <comment ref="C20" authorId="0" shapeId="0">
      <text>
        <r>
          <rPr>
            <sz val="8"/>
            <color indexed="81"/>
            <rFont val="Tahoma"/>
            <family val="2"/>
          </rPr>
          <t>ISIC Divisions 10, 11 and 12 (NACE Divisions 10, 11 and 12).</t>
        </r>
      </text>
    </comment>
    <comment ref="C21" authorId="0" shapeId="0">
      <text>
        <r>
          <rPr>
            <sz val="8"/>
            <color indexed="81"/>
            <rFont val="Tahoma"/>
            <family val="2"/>
          </rPr>
          <t xml:space="preserve">ISIC Divisions 17 and 18. (NACE Divisions 17 and 18). Includes reproduction of recorded media. </t>
        </r>
      </text>
    </comment>
    <comment ref="C22" authorId="0" shapeId="0">
      <text>
        <r>
          <rPr>
            <sz val="8"/>
            <color indexed="81"/>
            <rFont val="Tahoma"/>
            <family val="2"/>
          </rPr>
          <t>ISIC Division 16 (NACE Division 16).</t>
        </r>
      </text>
    </comment>
    <comment ref="C23" authorId="0" shapeId="0">
      <text>
        <r>
          <rPr>
            <sz val="8"/>
            <color indexed="81"/>
            <rFont val="Tahoma"/>
            <family val="2"/>
          </rPr>
          <t>ISIC Division 41, 42 and 43 (NACE Division 41, 42 and 43).</t>
        </r>
      </text>
    </comment>
    <comment ref="C24" authorId="0" shapeId="0">
      <text>
        <r>
          <rPr>
            <sz val="8"/>
            <color indexed="81"/>
            <rFont val="Tahoma"/>
            <family val="2"/>
          </rPr>
          <t>ISIC Divisions 13-15 (NACE Divisions 13-15).</t>
        </r>
      </text>
    </comment>
    <comment ref="C25" authorId="0" shapeId="0">
      <text>
        <r>
          <rPr>
            <sz val="8"/>
            <color indexed="81"/>
            <rFont val="Tahoma"/>
            <family val="2"/>
          </rPr>
          <t xml:space="preserve">If your country’s industrial classification of natural gas consumption does not correspond to the above ISIC (or NACE) codes, please estimate the breakdown by industry and include in Not elsewhere specified only consumption in sectors which is not covered above. ISIC and NACE Divisions 22, 31 and 32.
</t>
        </r>
      </text>
    </comment>
    <comment ref="C27" authorId="0" shapeId="0">
      <text>
        <r>
          <rPr>
            <sz val="8"/>
            <color indexed="81"/>
            <rFont val="Tahoma"/>
            <family val="2"/>
          </rPr>
          <t xml:space="preserve">ISIC and NACE Divisions 33, 36, 37, 38, 39, 45, 46, 47, 52, 53, 55, 56, 58, 59, 60, 61, 62, 63, 64, 65, 66, 68, 69, 70, 71, 72, 73, 74, 75, 77, 78, 79, 80, 81, 82, 84 (excluding Class 8422), 85, 86, 87, 88, 90, 91, 92, 93, 94, 95, 96 and 99. Report natural gas consumed by businesses and offices in the public and private sectors. 
Natural gas used for heating and lighting at railway, bus stations , shipping piers and airports is to be reported in this category and should not be shown in the Transport sector.
</t>
        </r>
      </text>
    </comment>
    <comment ref="C28" authorId="0" shapeId="0">
      <text>
        <r>
          <rPr>
            <sz val="8"/>
            <color indexed="81"/>
            <rFont val="Tahoma"/>
            <family val="2"/>
          </rPr>
          <t>Report natural gas consumed by all households including "households with employed persons (ISIC and NACE Divisions 97 and 98)”.</t>
        </r>
      </text>
    </comment>
    <comment ref="C29" authorId="0" shapeId="0">
      <text>
        <r>
          <rPr>
            <sz val="8"/>
            <color indexed="81"/>
            <rFont val="Tahoma"/>
            <family val="2"/>
          </rPr>
          <t>Report natural gas consumed by users classified as agriculture, hunting and forestry: ISIC Divisions 01 and 02 (NACE Divisions 01 and 02).</t>
        </r>
      </text>
    </comment>
    <comment ref="C30" authorId="1" shapeId="0">
      <text>
        <r>
          <rPr>
            <sz val="8"/>
            <color indexed="81"/>
            <rFont val="Tahoma"/>
            <family val="2"/>
          </rPr>
          <t>Report natural gas used for inland, coastal and deep-sea fishing. Fishing should cover fuels delivered to ships of all flags that have refueled in the country (include international fishing). Also include energy used in the fishing industry as specified in ISIC Division 03 (NACE Division 03).</t>
        </r>
      </text>
    </comment>
    <comment ref="C31" authorId="0" shapeId="0">
      <text>
        <r>
          <rPr>
            <sz val="8"/>
            <color indexed="81"/>
            <rFont val="Tahoma"/>
            <family val="2"/>
          </rPr>
          <t xml:space="preserve">Report activities not included elsewhere. This category includes military fuel use for all mobile and stationary consumption (e.g. ships, aircraft, road and energy used in living quarters), regardless of whether the fuel delivered is for the military of that country or for the military of another country. Please specify on the Remarks page what is included under this heading.
</t>
        </r>
      </text>
    </comment>
  </commentList>
</comments>
</file>

<file path=xl/comments4.xml><?xml version="1.0" encoding="utf-8"?>
<comments xmlns="http://schemas.openxmlformats.org/spreadsheetml/2006/main">
  <authors>
    <author>IEA</author>
  </authors>
  <commentList>
    <comment ref="E5" authorId="0" shapeId="0">
      <text>
        <r>
          <rPr>
            <sz val="8"/>
            <color indexed="81"/>
            <rFont val="Tahoma"/>
            <family val="2"/>
          </rPr>
          <t>Total gas storage capacity minus cushion gas. Cushion gas : total volume of gas required as a permanent inventory to maintain adequate underground storage reservoir pressures and deliverability rates throughout the output cycle.</t>
        </r>
      </text>
    </comment>
    <comment ref="F5" authorId="0" shapeId="0">
      <text>
        <r>
          <rPr>
            <sz val="8"/>
            <color indexed="81"/>
            <rFont val="Tahoma"/>
            <family val="2"/>
          </rPr>
          <t>Peak output: the maximum rate at which gas can be withdrawn from storage.</t>
        </r>
      </text>
    </comment>
  </commentList>
</comments>
</file>

<file path=xl/comments5.xml><?xml version="1.0" encoding="utf-8"?>
<comments xmlns="http://schemas.openxmlformats.org/spreadsheetml/2006/main">
  <authors>
    <author>IEA</author>
    <author>Jean-Loup Moret</author>
    <author>Ana Luisa Sao-Marcos</author>
  </authors>
  <commentList>
    <comment ref="E4" authorId="0" shapeId="0">
      <text>
        <r>
          <rPr>
            <sz val="8"/>
            <color indexed="81"/>
            <rFont val="Tahoma"/>
            <family val="2"/>
          </rPr>
          <t>All dry marketable production within national boundaries, including offshore production.  Production is measured after purification and extraction of NGLs and sulphur.  Extraction losses and quantities reinjected, vented or flared, are not included.  Production includes quantities used within the natural gas industry; in gas extraction, pipeline systems and processing plants.  Quantities vented and/or flared should be shown separately as memo items on lines 17 and 18.</t>
        </r>
      </text>
    </comment>
    <comment ref="E5" authorId="0" shapeId="0">
      <text>
        <r>
          <rPr>
            <sz val="8"/>
            <color indexed="81"/>
            <rFont val="Tahoma"/>
            <family val="2"/>
          </rPr>
          <t xml:space="preserve">Natural gas produced in association with crude oil.
</t>
        </r>
      </text>
    </comment>
    <comment ref="E6" authorId="0" shapeId="0">
      <text>
        <r>
          <rPr>
            <sz val="8"/>
            <color indexed="81"/>
            <rFont val="Tahoma"/>
            <family val="2"/>
          </rPr>
          <t xml:space="preserve">Natural gas originating from fields producing hydrocarbons only in gaseous form.
</t>
        </r>
      </text>
    </comment>
    <comment ref="E7" authorId="0" shapeId="0">
      <text>
        <r>
          <rPr>
            <sz val="8"/>
            <color indexed="81"/>
            <rFont val="Tahoma"/>
            <family val="2"/>
          </rPr>
          <t xml:space="preserve">Methane produced at coal mines, piped to the surface and consumed at collieries or transmitted by pipeline to consumers.
</t>
        </r>
      </text>
    </comment>
    <comment ref="E8" authorId="1" shapeId="0">
      <text>
        <r>
          <rPr>
            <sz val="8"/>
            <color indexed="81"/>
            <rFont val="Tahoma"/>
            <family val="2"/>
          </rPr>
          <t>Report supplies of fuel of which production is covered in other fuel energy balances, but which are blended with natural gas, and consumed as a blend. Further details of this component are to be provided as memo items.</t>
        </r>
      </text>
    </comment>
    <comment ref="E9" authorId="0" shapeId="0">
      <text>
        <r>
          <rPr>
            <sz val="8"/>
            <color indexed="81"/>
            <rFont val="Tahoma"/>
            <family val="2"/>
          </rPr>
          <t>Amounts are regarded as imported when they have crossed the political boundaries of the country, whether customs clearance has taken place or not.  Data should be taken from declarations from importers, although these may not be identical with customs data. Imports of liquefied natural gas should cover only the dry marketable equivalent after regasification.  Any gas liquids (e.g. LPG) extracted during the regasification process should be included as inputs in the Annual Questionnaire on Oil. Should correspond to total imports on table 3, row 73.</t>
        </r>
      </text>
    </comment>
    <comment ref="E10" authorId="0" shapeId="0">
      <text>
        <r>
          <rPr>
            <sz val="8"/>
            <color indexed="81"/>
            <rFont val="Tahoma"/>
            <family val="2"/>
          </rPr>
          <t xml:space="preserve">Amounts are regarded as exported when they have crossed the political boundaries of the country, whether customs clearance has taken place or not.  Data should be taken from declarations from importers and exporters, although these may not be identical with customs data. Should correspond to total exports on table 4, row 66.
</t>
        </r>
      </text>
    </comment>
    <comment ref="E11" authorId="1" shapeId="0">
      <text>
        <r>
          <rPr>
            <sz val="8"/>
            <color indexed="81"/>
            <rFont val="Tahoma"/>
            <family val="2"/>
          </rPr>
          <t>Report the quantities of LNG or natural gas used by ships of all flags that are engaged in international navigation. The international navigation may take place at sea, on inland lakes and waterways, and in coastal waters. Exclude consumption by ships engaged in domestic navigation (see Domestic navigation). The domestic/international split should be determined on the basis of port of departure and port of arrival, and not by the flag or nationality of the ship. Exclude consumption by fishing vessels (see Other sectors - Fishing) and consumption by military forces (see Not elsewhere specified – Other sectors).</t>
        </r>
      </text>
    </comment>
    <comment ref="E12" authorId="0" shapeId="0">
      <text>
        <r>
          <rPr>
            <sz val="8"/>
            <color indexed="81"/>
            <rFont val="Tahoma"/>
            <family val="2"/>
          </rPr>
          <t xml:space="preserve">This is the change in stock level of recoverable gas; the difference between opening stock level at the first day of the year and closing stock level at the last day of the year of stocks held on national territory.  A stock build is shown as a negative number and a stock draw as a positive number. Opening stock level minus closing stock level.  </t>
        </r>
      </text>
    </comment>
    <comment ref="E13" authorId="0" shapeId="0">
      <text>
        <r>
          <rPr>
            <sz val="8"/>
            <color indexed="81"/>
            <rFont val="Tahoma"/>
            <family val="2"/>
          </rPr>
          <t xml:space="preserve">Inland Consumption (calculated) is defined as: 
 + Indigenous Production
 + Imports
 - Exports
 + Stock changes
</t>
        </r>
      </text>
    </comment>
    <comment ref="E14" authorId="0" shapeId="0">
      <text>
        <r>
          <rPr>
            <sz val="8"/>
            <color indexed="81"/>
            <rFont val="Tahoma"/>
            <family val="2"/>
          </rPr>
          <t xml:space="preserve">This is the difference between calculated and observed Inland Consumption.  National Administrations sometimes obtain the data components of domestic availability from a variety of sources.  Owing to differences in concepts, coverage, timing and definitions, observed and caculated inland consumption are often not identical.  Reasons for any major statistical difference should be stated in the section provided for remarks.
</t>
        </r>
      </text>
    </comment>
    <comment ref="E15" authorId="0" shapeId="0">
      <text>
        <r>
          <rPr>
            <sz val="8"/>
            <color indexed="81"/>
            <rFont val="Tahoma"/>
            <family val="2"/>
          </rPr>
          <t>This category represents deliveries of marketable gas to the inland market, including gas used by the gas industry for heating and operation of their equipment (i.e. consumption in gas extraction, in the pipeline system and in processing plants) and including losses in distribution.  Please note the method by which this item is calculated: inland consumption of natural gas includes all own use. Should correspond to cell 1A on table 2a.</t>
        </r>
      </text>
    </comment>
    <comment ref="E16" authorId="0" shapeId="0">
      <text>
        <r>
          <rPr>
            <sz val="8"/>
            <color indexed="81"/>
            <rFont val="Tahoma"/>
            <family val="2"/>
          </rPr>
          <t xml:space="preserve">Total volume of gas in excess of cushion gas that is available for delivery during any input-output cycle. 
</t>
        </r>
      </text>
    </comment>
    <comment ref="E17"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18"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19"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20"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22" authorId="0" shapeId="0">
      <text>
        <r>
          <rPr>
            <sz val="8"/>
            <color indexed="81"/>
            <rFont val="Tahoma"/>
            <family val="2"/>
          </rPr>
          <t xml:space="preserve">The volume of gas released into the air on the production site or at the gas processing plant.
</t>
        </r>
      </text>
    </comment>
    <comment ref="E23" authorId="0" shapeId="0">
      <text>
        <r>
          <rPr>
            <sz val="8"/>
            <color indexed="81"/>
            <rFont val="Tahoma"/>
            <family val="2"/>
          </rPr>
          <t xml:space="preserve">The volume of gas burned in flares on the production site or at the gas processing plant.
</t>
        </r>
      </text>
    </comment>
    <comment ref="E25" authorId="0" shapeId="0">
      <text>
        <r>
          <rPr>
            <sz val="8"/>
            <color indexed="81"/>
            <rFont val="Tahoma"/>
            <family val="2"/>
          </rPr>
          <t xml:space="preserve">Total volume of gas required as a permanent inventory to maintain adequate underground storage reservoir pressures and deliverability rates throughout the output cycle.
</t>
        </r>
      </text>
    </comment>
    <comment ref="E27" authorId="2" shapeId="0">
      <text>
        <r>
          <rPr>
            <sz val="8"/>
            <color indexed="81"/>
            <rFont val="Tahoma"/>
            <family val="2"/>
          </rPr>
          <t>LPG for upgrading the quality e.g. heat content.</t>
        </r>
      </text>
    </comment>
    <comment ref="E28" authorId="2" shapeId="0">
      <text>
        <r>
          <rPr>
            <sz val="8"/>
            <color indexed="81"/>
            <rFont val="Tahoma"/>
            <family val="2"/>
          </rPr>
          <t xml:space="preserve">Manufactured gas for blending with natural gas.
</t>
        </r>
      </text>
    </comment>
    <comment ref="E29" authorId="2" shapeId="0">
      <text>
        <r>
          <rPr>
            <sz val="8"/>
            <color indexed="81"/>
            <rFont val="Tahoma"/>
            <family val="2"/>
          </rPr>
          <t xml:space="preserve">Biogas for blending with natural gas.
</t>
        </r>
      </text>
    </comment>
    <comment ref="E33" authorId="0" shapeId="0">
      <text>
        <r>
          <rPr>
            <sz val="8"/>
            <color indexed="81"/>
            <rFont val="Tahoma"/>
            <family val="2"/>
          </rPr>
          <t>All dry marketable production within national boundaries, including offshore production.  Production is measured after purification and extraction of NGLs and sulphur.  Extraction losses and quantities reinjected, vented or flared, are not included.  Production includes quantities used within the natural gas industry; in gas extraction, pipeline systems and processing plants.  Quantities vented and/or flared should be shown separately as memo items on lines 17 and 18.</t>
        </r>
      </text>
    </comment>
    <comment ref="E34" authorId="0" shapeId="0">
      <text>
        <r>
          <rPr>
            <sz val="8"/>
            <color indexed="81"/>
            <rFont val="Tahoma"/>
            <family val="2"/>
          </rPr>
          <t xml:space="preserve">Natural gas produced in association with crude oil.
</t>
        </r>
      </text>
    </comment>
    <comment ref="E35" authorId="0" shapeId="0">
      <text>
        <r>
          <rPr>
            <sz val="8"/>
            <color indexed="81"/>
            <rFont val="Tahoma"/>
            <family val="2"/>
          </rPr>
          <t xml:space="preserve">Natural gas originating from fields producing hydrocarbons only in gaseous form.
</t>
        </r>
      </text>
    </comment>
    <comment ref="E36" authorId="0" shapeId="0">
      <text>
        <r>
          <rPr>
            <sz val="8"/>
            <color indexed="81"/>
            <rFont val="Tahoma"/>
            <family val="2"/>
          </rPr>
          <t xml:space="preserve">Methane produced at coal mines, piped to the surface and consumed at collieries or transmitted by pipeline to consumers.
</t>
        </r>
      </text>
    </comment>
    <comment ref="E37" authorId="1" shapeId="0">
      <text>
        <r>
          <rPr>
            <sz val="8"/>
            <color indexed="81"/>
            <rFont val="Tahoma"/>
            <family val="2"/>
          </rPr>
          <t>Report supplies of fuel of which production is covered in other fuel energy balances, but which are blended with natural gas, and consumed as a blend. Further details of this component are to be provided as memo items.</t>
        </r>
      </text>
    </comment>
    <comment ref="E38" authorId="0" shapeId="0">
      <text>
        <r>
          <rPr>
            <sz val="8"/>
            <color indexed="81"/>
            <rFont val="Tahoma"/>
            <family val="2"/>
          </rPr>
          <t>Amounts are regarded as imported when they have crossed the political boundaries of the country, whether customs clearance has taken place or not.  Data should be taken from declarations from importers, although these may not be identical with customs data. Imports of liquefied natural gas should cover only the dry marketable equivalent after regasification.  Any gas liquids (e.g. LPG) extracted during the regasification process should be included as inputs in the Annual Questionnaire on Oil. Should correspond to total imports on table 3, row 73.</t>
        </r>
      </text>
    </comment>
    <comment ref="E39" authorId="0" shapeId="0">
      <text>
        <r>
          <rPr>
            <sz val="8"/>
            <color indexed="81"/>
            <rFont val="Tahoma"/>
            <family val="2"/>
          </rPr>
          <t xml:space="preserve">Amounts are regarded as exported when they have crossed the political boundaries of the country, whether customs clearance has taken place or not.  Data should be taken from declarations from importers and exporters, although these may not be identical with customs data. Should correspond to total exports on table 4, row 66.
</t>
        </r>
      </text>
    </comment>
    <comment ref="E40" authorId="1" shapeId="0">
      <text>
        <r>
          <rPr>
            <sz val="8"/>
            <color indexed="81"/>
            <rFont val="Tahoma"/>
            <family val="2"/>
          </rPr>
          <t>Report the quantities of LNG or natural gas used by ships of all flags that are engaged in international navigation. The international navigation may take place at sea, on inland lakes and waterways, and in coastal waters. Exclude consumption by ships engaged in domestic navigation (see Domestic navigation). The domestic/international split should be determined on the basis of port of departure and port of arrival, and not by the flag or nationality of the ship. Exclude consumption by fishing vessels (see Other sectors - Fishing) and consumption by military forces (see Not elsewhere specified – Other sectors).</t>
        </r>
      </text>
    </comment>
    <comment ref="E41" authorId="0" shapeId="0">
      <text>
        <r>
          <rPr>
            <sz val="8"/>
            <color indexed="81"/>
            <rFont val="Tahoma"/>
            <family val="2"/>
          </rPr>
          <t xml:space="preserve">This is the change in stock level of recoverable gas; the difference between opening stock level at the first day of the year and closing stock level at the last day of the year of stocks held on national territory.  A stock build is shown as a negative number and a stock draw as a positive number. Opening stock level minus closing stock level.  </t>
        </r>
      </text>
    </comment>
    <comment ref="E42" authorId="0" shapeId="0">
      <text>
        <r>
          <rPr>
            <sz val="8"/>
            <color indexed="81"/>
            <rFont val="Tahoma"/>
            <family val="2"/>
          </rPr>
          <t xml:space="preserve">Inland Consumption (calculated) is defined as: 
 + Indigenous Production
 + Imports
 - Exports
 + Stock changes
</t>
        </r>
      </text>
    </comment>
    <comment ref="E43" authorId="0" shapeId="0">
      <text>
        <r>
          <rPr>
            <sz val="8"/>
            <color indexed="81"/>
            <rFont val="Tahoma"/>
            <family val="2"/>
          </rPr>
          <t xml:space="preserve">This is the difference between calculated and observed Inland Consumption.  National Administrations sometimes obtain the data components of domestic availability from a variety of sources.  Owing to differences in concepts, coverage, timing and definitions, observed and caculated inland consumption are often not identical.  Reasons for any major statistical difference should be stated in the section provided for remarks.
</t>
        </r>
      </text>
    </comment>
    <comment ref="E44" authorId="0" shapeId="0">
      <text>
        <r>
          <rPr>
            <sz val="8"/>
            <color indexed="81"/>
            <rFont val="Tahoma"/>
            <family val="2"/>
          </rPr>
          <t>This category represents deliveries of marketable gas to the inland market, including gas used by the gas industry for heating and operation of their equipment (i.e. consumption in gas extraction, in the pipeline system and in processing plants) and including losses in distribution.  Please note the method by which this item is calculated: inland consumption of natural gas includes all own use. Should correspond to cell 1A on table 2a.</t>
        </r>
      </text>
    </comment>
    <comment ref="E45" authorId="0" shapeId="0">
      <text>
        <r>
          <rPr>
            <sz val="8"/>
            <color indexed="81"/>
            <rFont val="Tahoma"/>
            <family val="2"/>
          </rPr>
          <t xml:space="preserve">Total volume of gas in excess of cushion gas that is available for delivery during any input-output cycle. 
</t>
        </r>
      </text>
    </comment>
    <comment ref="E46"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47"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48"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49"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51" authorId="0" shapeId="0">
      <text>
        <r>
          <rPr>
            <sz val="8"/>
            <color indexed="81"/>
            <rFont val="Tahoma"/>
            <family val="2"/>
          </rPr>
          <t xml:space="preserve">The volume of gas released into the air on the production site or at the gas processing plant.
</t>
        </r>
      </text>
    </comment>
    <comment ref="E52" authorId="0" shapeId="0">
      <text>
        <r>
          <rPr>
            <sz val="8"/>
            <color indexed="81"/>
            <rFont val="Tahoma"/>
            <family val="2"/>
          </rPr>
          <t xml:space="preserve">The volume of gas burned in flares on the production site or at the gas processing plant.
</t>
        </r>
      </text>
    </comment>
    <comment ref="E54" authorId="0" shapeId="0">
      <text>
        <r>
          <rPr>
            <sz val="8"/>
            <color indexed="81"/>
            <rFont val="Tahoma"/>
            <family val="2"/>
          </rPr>
          <t xml:space="preserve">Total volume of gas required as a permanent inventory to maintain adequate underground storage reservoir pressures and deliverability rates throughout the output cycle.
</t>
        </r>
      </text>
    </comment>
    <comment ref="E56" authorId="2" shapeId="0">
      <text>
        <r>
          <rPr>
            <sz val="8"/>
            <color indexed="81"/>
            <rFont val="Tahoma"/>
            <family val="2"/>
          </rPr>
          <t>LPG for upgrading the quality e.g. heat content.</t>
        </r>
      </text>
    </comment>
    <comment ref="E57" authorId="2" shapeId="0">
      <text>
        <r>
          <rPr>
            <sz val="8"/>
            <color indexed="81"/>
            <rFont val="Tahoma"/>
            <family val="2"/>
          </rPr>
          <t xml:space="preserve">Manufactured gas for blending with natural gas.
</t>
        </r>
      </text>
    </comment>
    <comment ref="E58" authorId="2" shapeId="0">
      <text>
        <r>
          <rPr>
            <sz val="8"/>
            <color indexed="81"/>
            <rFont val="Tahoma"/>
            <family val="2"/>
          </rPr>
          <t xml:space="preserve">Biogas for blending with natural gas.
</t>
        </r>
      </text>
    </comment>
    <comment ref="E62" authorId="0" shapeId="0">
      <text>
        <r>
          <rPr>
            <sz val="8"/>
            <color indexed="81"/>
            <rFont val="Tahoma"/>
            <family val="2"/>
          </rPr>
          <t>All dry marketable production within national boundaries, including offshore production.  Production is measured after purification and extraction of NGLs and sulphur.  Extraction losses and quantities reinjected, vented or flared, are not included.  Production includes quantities used within the natural gas industry; in gas extraction, pipeline systems and processing plants.  Quantities vented and/or flared should be shown separately as memo items on lines 17 and 18.</t>
        </r>
      </text>
    </comment>
    <comment ref="E63" authorId="0" shapeId="0">
      <text>
        <r>
          <rPr>
            <sz val="8"/>
            <color indexed="81"/>
            <rFont val="Tahoma"/>
            <family val="2"/>
          </rPr>
          <t xml:space="preserve">Natural gas produced in association with crude oil.
</t>
        </r>
      </text>
    </comment>
    <comment ref="E64" authorId="0" shapeId="0">
      <text>
        <r>
          <rPr>
            <sz val="8"/>
            <color indexed="81"/>
            <rFont val="Tahoma"/>
            <family val="2"/>
          </rPr>
          <t xml:space="preserve">Natural gas originating from fields producing hydrocarbons only in gaseous form.
</t>
        </r>
      </text>
    </comment>
    <comment ref="E65" authorId="0" shapeId="0">
      <text>
        <r>
          <rPr>
            <sz val="8"/>
            <color indexed="81"/>
            <rFont val="Tahoma"/>
            <family val="2"/>
          </rPr>
          <t xml:space="preserve">Methane produced at coal mines, piped to the surface and consumed at collieries or transmitted by pipeline to consumers.
</t>
        </r>
      </text>
    </comment>
    <comment ref="E66" authorId="1" shapeId="0">
      <text>
        <r>
          <rPr>
            <sz val="8"/>
            <color indexed="81"/>
            <rFont val="Tahoma"/>
            <family val="2"/>
          </rPr>
          <t>Report supplies of fuel of which production is covered in other fuel energy balances, but which are blended with natural gas, and consumed as a blend. Further details of this component are to be provided as memo items.</t>
        </r>
      </text>
    </comment>
    <comment ref="E67" authorId="0" shapeId="0">
      <text>
        <r>
          <rPr>
            <sz val="8"/>
            <color indexed="81"/>
            <rFont val="Tahoma"/>
            <family val="2"/>
          </rPr>
          <t>Amounts are regarded as imported when they have crossed the political boundaries of the country, whether customs clearance has taken place or not.  Data should be taken from declarations from importers, although these may not be identical with customs data. Imports of liquefied natural gas should cover only the dry marketable equivalent after regasification.  Any gas liquids (e.g. LPG) extracted during the regasification process should be included as inputs in the Annual Questionnaire on Oil. Should correspond to total imports on table 3, row 73.</t>
        </r>
      </text>
    </comment>
    <comment ref="E68" authorId="0" shapeId="0">
      <text>
        <r>
          <rPr>
            <sz val="8"/>
            <color indexed="81"/>
            <rFont val="Tahoma"/>
            <family val="2"/>
          </rPr>
          <t xml:space="preserve">Amounts are regarded as exported when they have crossed the political boundaries of the country, whether customs clearance has taken place or not.  Data should be taken from declarations from importers and exporters, although these may not be identical with customs data. Should correspond to total exports on table 4, row 66.
</t>
        </r>
      </text>
    </comment>
    <comment ref="E69" authorId="1" shapeId="0">
      <text>
        <r>
          <rPr>
            <sz val="8"/>
            <color indexed="81"/>
            <rFont val="Tahoma"/>
            <family val="2"/>
          </rPr>
          <t>Report the quantities of LNG or natural gas used by ships of all flags that are engaged in international navigation. The international navigation may take place at sea, on inland lakes and waterways, and in coastal waters. Exclude consumption by ships engaged in domestic navigation (see Domestic navigation). The domestic/international split should be determined on the basis of port of departure and port of arrival, and not by the flag or nationality of the ship. Exclude consumption by fishing vessels (see Other sectors - Fishing) and consumption by military forces (see Not elsewhere specified – Other sectors).</t>
        </r>
      </text>
    </comment>
    <comment ref="E70" authorId="0" shapeId="0">
      <text>
        <r>
          <rPr>
            <sz val="8"/>
            <color indexed="81"/>
            <rFont val="Tahoma"/>
            <family val="2"/>
          </rPr>
          <t xml:space="preserve">This is the change in stock level of recoverable gas; the difference between opening stock level at the first day of the year and closing stock level at the last day of the year of stocks held on national territory.  A stock build is shown as a negative number and a stock draw as a positive number. Opening stock level minus closing stock level.  </t>
        </r>
      </text>
    </comment>
    <comment ref="E71" authorId="0" shapeId="0">
      <text>
        <r>
          <rPr>
            <sz val="8"/>
            <color indexed="81"/>
            <rFont val="Tahoma"/>
            <family val="2"/>
          </rPr>
          <t xml:space="preserve">Inland Consumption (calculated) is defined as: 
 + Indigenous Production
 + Imports
 - Exports
 + Stock changes
</t>
        </r>
      </text>
    </comment>
    <comment ref="E72" authorId="0" shapeId="0">
      <text>
        <r>
          <rPr>
            <sz val="8"/>
            <color indexed="81"/>
            <rFont val="Tahoma"/>
            <family val="2"/>
          </rPr>
          <t xml:space="preserve">This is the difference between calculated and observed Inland Consumption.  National Administrations sometimes obtain the data components of domestic availability from a variety of sources.  Owing to differences in concepts, coverage, timing and definitions, observed and caculated inland consumption are often not identical.  Reasons for any major statistical difference should be stated in the section provided for remarks.
</t>
        </r>
      </text>
    </comment>
    <comment ref="E73" authorId="0" shapeId="0">
      <text>
        <r>
          <rPr>
            <sz val="8"/>
            <color indexed="81"/>
            <rFont val="Tahoma"/>
            <family val="2"/>
          </rPr>
          <t>This category represents deliveries of marketable gas to the inland market, including gas used by the gas industry for heating and operation of their equipment (i.e. consumption in gas extraction, in the pipeline system and in processing plants) and including losses in distribution.  Please note the method by which this item is calculated: inland consumption of natural gas includes all own use. Should correspond to cell 1A on table 2a.</t>
        </r>
      </text>
    </comment>
    <comment ref="E74" authorId="0" shapeId="0">
      <text>
        <r>
          <rPr>
            <sz val="8"/>
            <color indexed="81"/>
            <rFont val="Tahoma"/>
            <family val="2"/>
          </rPr>
          <t xml:space="preserve">Total volume of gas in excess of cushion gas that is available for delivery during any input-output cycle. 
</t>
        </r>
      </text>
    </comment>
    <comment ref="E75"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76" authorId="0"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77"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78" authorId="1" shapeId="0">
      <text>
        <r>
          <rPr>
            <sz val="8"/>
            <color indexed="81"/>
            <rFont val="Tahoma"/>
            <family val="2"/>
          </rPr>
          <t>This refers to recoverable natural gas stored in special storage facilities (depleted gas and/or oil field, aquifer, salt cavity, mixed caverns, or other) as well as liquefied natural gas storage. Cushion gas should be excluded.</t>
        </r>
      </text>
    </comment>
    <comment ref="E80" authorId="0" shapeId="0">
      <text>
        <r>
          <rPr>
            <sz val="8"/>
            <color indexed="81"/>
            <rFont val="Tahoma"/>
            <family val="2"/>
          </rPr>
          <t xml:space="preserve">The volume of gas released into the air on the production site or at the gas processing plant.
</t>
        </r>
      </text>
    </comment>
    <comment ref="E81" authorId="0" shapeId="0">
      <text>
        <r>
          <rPr>
            <sz val="8"/>
            <color indexed="81"/>
            <rFont val="Tahoma"/>
            <family val="2"/>
          </rPr>
          <t xml:space="preserve">The volume of gas burned in flares on the production site or at the gas processing plant.
</t>
        </r>
      </text>
    </comment>
    <comment ref="E83" authorId="0" shapeId="0">
      <text>
        <r>
          <rPr>
            <sz val="8"/>
            <color indexed="81"/>
            <rFont val="Tahoma"/>
            <family val="2"/>
          </rPr>
          <t xml:space="preserve">Total volume of gas required as a permanent inventory to maintain adequate underground storage reservoir pressures and deliverability rates throughout the output cycle.
</t>
        </r>
      </text>
    </comment>
    <comment ref="E85" authorId="2" shapeId="0">
      <text>
        <r>
          <rPr>
            <sz val="8"/>
            <color indexed="81"/>
            <rFont val="Tahoma"/>
            <family val="2"/>
          </rPr>
          <t>LPG for upgrading the quality e.g. heat content.</t>
        </r>
      </text>
    </comment>
    <comment ref="E86" authorId="2" shapeId="0">
      <text>
        <r>
          <rPr>
            <sz val="8"/>
            <color indexed="81"/>
            <rFont val="Tahoma"/>
            <family val="2"/>
          </rPr>
          <t xml:space="preserve">Manufactured gas for blending with natural gas.
</t>
        </r>
      </text>
    </comment>
    <comment ref="E87" authorId="2" shapeId="0">
      <text>
        <r>
          <rPr>
            <sz val="8"/>
            <color indexed="81"/>
            <rFont val="Tahoma"/>
            <family val="2"/>
          </rPr>
          <t xml:space="preserve">Biogas for blending with natural gas.
</t>
        </r>
      </text>
    </comment>
  </commentList>
</comments>
</file>

<file path=xl/comments6.xml><?xml version="1.0" encoding="utf-8"?>
<comments xmlns="http://schemas.openxmlformats.org/spreadsheetml/2006/main">
  <authors>
    <author>IEA</author>
    <author>Jean-Loup Moret</author>
  </authors>
  <commentList>
    <comment ref="E6" authorId="0" shapeId="0">
      <text>
        <r>
          <rPr>
            <sz val="8"/>
            <color indexed="81"/>
            <rFont val="Tahoma"/>
            <family val="2"/>
          </rPr>
          <t>Report quantities of natural gas used to produce electricity. Fuels used by plants containing at least one CHP unit are to be reported under Main activity producer combined heat and power plants. Should correspond to quantities in table 6C in the Annual Electricity and Heat Questionnaire.</t>
        </r>
      </text>
    </comment>
    <comment ref="E7" authorId="0" shapeId="0">
      <text>
        <r>
          <rPr>
            <sz val="8"/>
            <color indexed="81"/>
            <rFont val="Tahoma"/>
            <family val="2"/>
          </rPr>
          <t xml:space="preserve">Report quantities of natural gas used to produce electricity. Fuel used by plants containing at least one CHP unit is to be reported under Autoproducer combined heat and power plants. Should correspond to quantities in table 6C in the Annual Electricity and Heat Questionnaire. </t>
        </r>
      </text>
    </comment>
    <comment ref="E8" authorId="0" shapeId="0">
      <text>
        <r>
          <rPr>
            <sz val="8"/>
            <color indexed="81"/>
            <rFont val="Tahoma"/>
            <family val="2"/>
          </rPr>
          <t>Report quantities of natural gas used to produce electricity and heat. Should correspond to quantities in table 6C in the Annual Electricity and Heat Questionnaire.</t>
        </r>
      </text>
    </comment>
    <comment ref="E9" authorId="0" shapeId="0">
      <text>
        <r>
          <rPr>
            <sz val="8"/>
            <color indexed="81"/>
            <rFont val="Tahoma"/>
            <family val="2"/>
          </rPr>
          <t xml:space="preserve">Report quantities of fuel that correspond to the quantity of electricity produced and heat sold.  Should correspond to quantities in table 6C in the Annual Electricity and Heat Questionnaire. 
</t>
        </r>
      </text>
    </comment>
    <comment ref="E10" authorId="0" shapeId="0">
      <text>
        <r>
          <rPr>
            <sz val="8"/>
            <color indexed="81"/>
            <rFont val="Tahoma"/>
            <family val="2"/>
          </rPr>
          <t>Report quantities of natural gas used to produce heat. Should correspond to quantities in table 6C in the Annual Electricity and Heat Questionnaire.</t>
        </r>
      </text>
    </comment>
    <comment ref="E11" authorId="0" shapeId="0">
      <text>
        <r>
          <rPr>
            <sz val="8"/>
            <color indexed="81"/>
            <rFont val="Tahoma"/>
            <family val="2"/>
          </rPr>
          <t xml:space="preserve">Should correspond to quantities in table 6C in the Annual Electricity and Heat Questionnaire. </t>
        </r>
      </text>
    </comment>
    <comment ref="E12" authorId="0" shapeId="0">
      <text>
        <r>
          <rPr>
            <sz val="8"/>
            <color indexed="81"/>
            <rFont val="Tahoma"/>
            <family val="2"/>
          </rPr>
          <t xml:space="preserve">Report natural gas used in gas works and gasification plants.  Gas used for heating and operation of equipment is not included here but reported in the Energy sector.
</t>
        </r>
      </text>
    </comment>
    <comment ref="E13" authorId="0" shapeId="0">
      <text>
        <r>
          <rPr>
            <sz val="8"/>
            <color indexed="81"/>
            <rFont val="Tahoma"/>
            <family val="2"/>
          </rPr>
          <t xml:space="preserve">Report natural gas used in coke ovens.  Gas used for heating and operation of equipment is not included here but reported in the Energy sector.
</t>
        </r>
      </text>
    </comment>
    <comment ref="E14" authorId="0" shapeId="0">
      <text>
        <r>
          <rPr>
            <sz val="8"/>
            <color indexed="81"/>
            <rFont val="Tahoma"/>
            <family val="2"/>
          </rPr>
          <t xml:space="preserve">Report quantities of natural gas used in blast furnaces. Natural gas used for heating and operation of equipment should not be reported here, but reported as consumption in the Energy sector. To avoid double counting, natural gas used in blast furnaces should not be reported in the Iron and steel sector. 
</t>
        </r>
      </text>
    </comment>
    <comment ref="E15" authorId="0" shapeId="0">
      <text>
        <r>
          <rPr>
            <sz val="8"/>
            <color indexed="81"/>
            <rFont val="Tahoma"/>
            <family val="2"/>
          </rPr>
          <t xml:space="preserve">Report natural gas used as feedstock for the conversion to liquids e.g. the quantities of fuel entering the methanol production process for transformation into methanol.  The output of liquids from this transformation process should be reported in the Annual Questionnaire on Oil.
</t>
        </r>
      </text>
    </comment>
    <comment ref="E16" authorId="0" shapeId="0">
      <text>
        <r>
          <rPr>
            <sz val="8"/>
            <color indexed="81"/>
            <rFont val="Tahoma"/>
            <family val="2"/>
          </rPr>
          <t xml:space="preserve">Data should be reported here only as a last resort. If a final breakdown into the above sectors is not available, administrations should explain on the Remarks page the basis for any estimates. 
</t>
        </r>
      </text>
    </comment>
    <comment ref="E17" authorId="0" shapeId="0">
      <text>
        <r>
          <rPr>
            <sz val="8"/>
            <color indexed="81"/>
            <rFont val="Tahoma"/>
            <family val="2"/>
          </rPr>
          <t xml:space="preserve">Report natural gas consumed by the Eenergy sector industry to support extraction (mining, oil and gas production) or plant operation of transformation activitiesy. For example: natural gas consumed for heating, or operating pumps or compressors. This Energy sector includes ISIC  Divisions 05, 06, 19, and 35, + Group 091, + Class 0892 and 0721 (NACE  Divisions 05, 06, 19, and 35, + Group 09.1, + Class 08.92 and 07.21). 
</t>
        </r>
      </text>
    </comment>
    <comment ref="E18" authorId="0" shapeId="0">
      <text>
        <r>
          <rPr>
            <sz val="8"/>
            <color indexed="81"/>
            <rFont val="Tahoma"/>
            <family val="2"/>
          </rPr>
          <t xml:space="preserve">Report natural gas consumed to support the extraction and preparation of coal within the coal mining industry.
</t>
        </r>
      </text>
    </comment>
    <comment ref="E19" authorId="0" shapeId="0">
      <text>
        <r>
          <rPr>
            <sz val="8"/>
            <color indexed="81"/>
            <rFont val="Tahoma"/>
            <family val="2"/>
          </rPr>
          <t xml:space="preserve">Report natural gas consumed in the oil and gas extraction process and in natural gas processing plants.  Pipeline losses should be reported as Distribution losses.
</t>
        </r>
      </text>
    </comment>
    <comment ref="E20" authorId="0" shapeId="0">
      <text>
        <r>
          <rPr>
            <sz val="8"/>
            <color indexed="81"/>
            <rFont val="Tahoma"/>
            <family val="2"/>
          </rPr>
          <t>Report own consumption of natural gas in oil refineries.</t>
        </r>
      </text>
    </comment>
    <comment ref="E21" authorId="0" shapeId="0">
      <text>
        <r>
          <rPr>
            <sz val="8"/>
            <color indexed="81"/>
            <rFont val="Tahoma"/>
            <family val="2"/>
          </rPr>
          <t>Report own consumption of natural gas at coking plants.</t>
        </r>
      </text>
    </comment>
    <comment ref="E22" authorId="0" shapeId="0">
      <text>
        <r>
          <rPr>
            <sz val="8"/>
            <color indexed="81"/>
            <rFont val="Tahoma"/>
            <family val="2"/>
          </rPr>
          <t>Report natural gas consumed in blast furnaces operations.</t>
        </r>
      </text>
    </comment>
    <comment ref="E23" authorId="0" shapeId="0">
      <text>
        <r>
          <rPr>
            <sz val="8"/>
            <color indexed="81"/>
            <rFont val="Tahoma"/>
            <family val="2"/>
          </rPr>
          <t xml:space="preserve">Report own consumption of natural gas at gas works and gasification plants.
</t>
        </r>
      </text>
    </comment>
    <comment ref="E24" authorId="0" shapeId="0">
      <text>
        <r>
          <rPr>
            <sz val="8"/>
            <color indexed="81"/>
            <rFont val="Tahoma"/>
            <family val="2"/>
          </rPr>
          <t>Report own consumption of natural gas in electric plants, combined heat and power plants, and heat plants.</t>
        </r>
      </text>
    </comment>
    <comment ref="E25" authorId="0" shapeId="0">
      <text>
        <r>
          <rPr>
            <sz val="8"/>
            <color indexed="81"/>
            <rFont val="Tahoma"/>
            <family val="2"/>
          </rPr>
          <t xml:space="preserve">Report own consumption of natural gas in gas liquefaction plants.
</t>
        </r>
      </text>
    </comment>
    <comment ref="E26" authorId="1" shapeId="0">
      <text>
        <r>
          <rPr>
            <sz val="8"/>
            <color indexed="81"/>
            <rFont val="Tahoma"/>
            <family val="2"/>
          </rPr>
          <t>Report natural gas consumed as fuel at the Gas-to-liquids conversion plants.</t>
        </r>
      </text>
    </comment>
    <comment ref="E27" authorId="0" shapeId="0">
      <text>
        <r>
          <rPr>
            <sz val="8"/>
            <color indexed="81"/>
            <rFont val="Tahoma"/>
            <family val="2"/>
          </rPr>
          <t xml:space="preserve">Data should be reported here only as a last resort. Report energy activities not included elsewhere. If a final breakdown into the above sectors is not available, administrations should explain on the Remarks page the basis for any estimates.
</t>
        </r>
      </text>
    </comment>
    <comment ref="E28" authorId="0" shapeId="0">
      <text>
        <r>
          <rPr>
            <sz val="8"/>
            <color indexed="81"/>
            <rFont val="Tahoma"/>
            <family val="2"/>
          </rPr>
          <t xml:space="preserve">Natural gas used to operate the pipelines should be reported in the Transport sector.
</t>
        </r>
      </text>
    </comment>
    <comment ref="E29" authorId="0" shapeId="0">
      <text>
        <r>
          <rPr>
            <sz val="8"/>
            <color indexed="81"/>
            <rFont val="Tahoma"/>
            <family val="2"/>
          </rPr>
          <t xml:space="preserve">Final consumption is the sum of consumption by the different end-use sectors (in the Transport, Industry and Other sectors).  It excludes deliveries for transformation and/or own use of the energy producing industries. Should correspond to the sum of cells 1A and 1B in table 2b.
</t>
        </r>
      </text>
    </comment>
  </commentList>
</comments>
</file>

<file path=xl/comments7.xml><?xml version="1.0" encoding="utf-8"?>
<comments xmlns="http://schemas.openxmlformats.org/spreadsheetml/2006/main">
  <authors>
    <author>IEA</author>
    <author>Jean-Loup Moret</author>
  </authors>
  <commentList>
    <comment ref="E4" authorId="0" shapeId="0">
      <text>
        <r>
          <rPr>
            <sz val="8"/>
            <color indexed="81"/>
            <rFont val="Tahoma"/>
            <family val="2"/>
          </rPr>
          <t xml:space="preserve">Final consumption is the sum of consumption by the different end-use sectors (in the Transport, Industry and Other sectors).  It excludes deliveries for transformation and/or own use of the energy producing industries. Corresponds to the sum of rows 2, 7, 21. The sum of cells 1A and 1B should correspond to cell A26 in table 2a.
</t>
        </r>
      </text>
    </comment>
    <comment ref="E5" authorId="0" shapeId="0">
      <text>
        <r>
          <rPr>
            <sz val="8"/>
            <color indexed="81"/>
            <rFont val="Tahoma"/>
            <family val="2"/>
          </rPr>
          <t xml:space="preserve">Report natural gas used for all transport activity irrespective of the economic sector, in which the activity occurs (except for military fuel use, see Not elsewhere specified - Other). ISIC Divisions 49, 50 and 51. (NACE Divisions 49, 50 and 51). 
</t>
        </r>
      </text>
    </comment>
    <comment ref="E6" authorId="0" shapeId="0">
      <text>
        <r>
          <rPr>
            <sz val="8"/>
            <color indexed="81"/>
            <rFont val="Tahoma"/>
            <family val="2"/>
          </rPr>
          <t>Report compressed natural gas (CNG) for use in road vehicles. Include natural gas used by agricultural vehicles on highways. Exclude natural gas consumed in stationary engines, which should be reported under Not elsewhere specified - Other.</t>
        </r>
      </text>
    </comment>
    <comment ref="E7" authorId="1" shapeId="0">
      <text>
        <r>
          <rPr>
            <sz val="8"/>
            <color indexed="81"/>
            <rFont val="Tahoma"/>
            <family val="2"/>
          </rPr>
          <t>Report amounts of biogas included in road consumption.</t>
        </r>
      </text>
    </comment>
    <comment ref="E8" authorId="0" shapeId="0">
      <text>
        <r>
          <rPr>
            <sz val="8"/>
            <color indexed="81"/>
            <rFont val="Tahoma"/>
            <family val="2"/>
          </rPr>
          <t xml:space="preserve">Report natural gas used as energy in the support and operation of pipelines transporting gases, liquids, slurries and other commodities, including the energy used for pump stations and maintenance of the pipeline. Natural gas used as energy for the pipeline distribution of natural or manufactured gas, hot water or steam (ISIC 35) from the distributor to final users is excluded and should be reported in the Energy sector, while the gas used for the final distribution of water (ISIC 36) to households, industrial, commercial and other users should be included in the Commercial/public sector. Losses occurring during this transport between distributor and final users should be reported as Distribution losses.
</t>
        </r>
      </text>
    </comment>
    <comment ref="E9" authorId="0" shapeId="0">
      <text>
        <r>
          <rPr>
            <sz val="8"/>
            <color indexed="81"/>
            <rFont val="Tahoma"/>
            <family val="2"/>
          </rPr>
          <t xml:space="preserve">Report transport activities not specified elsewhere. Please state on the remarks page which transport activities are included under this heading.
</t>
        </r>
      </text>
    </comment>
    <comment ref="E10" authorId="0" shapeId="0">
      <text>
        <r>
          <rPr>
            <sz val="8"/>
            <color indexed="81"/>
            <rFont val="Tahoma"/>
            <family val="2"/>
          </rPr>
          <t xml:space="preserve">Report natural gas consumed by the industrial undertaking in support of its primary activities.
Report quantities of natural gas consumed in heat and CHP plants for the production of heat used by the plant itself.  Quantities of natural gas consumed for the production of heat that is sold, and for the production of electricity, should be reported under the appropriate Transformation sector.
</t>
        </r>
      </text>
    </comment>
    <comment ref="E11" authorId="0" shapeId="0">
      <text>
        <r>
          <rPr>
            <sz val="8"/>
            <color indexed="81"/>
            <rFont val="Tahoma"/>
            <family val="2"/>
          </rPr>
          <t xml:space="preserve">ISIC Group 241 and Class 2431(NACE Divisions 24.1, 24.2, 24.3, 24.51 and 24.52). To avoid double counting, natural gas used in blast furnaces should be reported in the Energy or Transformation sector, depending on its use.
</t>
        </r>
      </text>
    </comment>
    <comment ref="E12" authorId="0" shapeId="0">
      <text>
        <r>
          <rPr>
            <sz val="8"/>
            <color indexed="81"/>
            <rFont val="Tahoma"/>
            <family val="2"/>
          </rPr>
          <t xml:space="preserve">ISIC Division 20, 21 (NACE Division 20, 21).  Includes gas used as fuel (energy use) and feedstock (non-energy use) in the petrochemical industry. </t>
        </r>
      </text>
    </comment>
    <comment ref="E13" authorId="0" shapeId="0">
      <text>
        <r>
          <rPr>
            <sz val="8"/>
            <color indexed="81"/>
            <rFont val="Tahoma"/>
            <family val="2"/>
          </rPr>
          <t>ISIC Group 242 and Class 2432 (NACE Group 24.4 and Classes 24.53, 24.54).</t>
        </r>
      </text>
    </comment>
    <comment ref="E14" authorId="0" shapeId="0">
      <text>
        <r>
          <rPr>
            <sz val="8"/>
            <color indexed="81"/>
            <rFont val="Tahoma"/>
            <family val="2"/>
          </rPr>
          <t xml:space="preserve">ISIC Division 23 (NACE Division 23). Report glass, ceramic, cement and other building materials industries. </t>
        </r>
      </text>
    </comment>
    <comment ref="E15" authorId="0" shapeId="0">
      <text>
        <r>
          <rPr>
            <sz val="8"/>
            <color indexed="81"/>
            <rFont val="Tahoma"/>
            <family val="2"/>
          </rPr>
          <t>ISIC Divisions 29 and 30 (NACE Divisions 29 and 30).</t>
        </r>
      </text>
    </comment>
    <comment ref="E16" authorId="0" shapeId="0">
      <text>
        <r>
          <rPr>
            <sz val="8"/>
            <color indexed="81"/>
            <rFont val="Tahoma"/>
            <family val="2"/>
          </rPr>
          <t xml:space="preserve">ISIC Divisions 25, 26, 27 and 28 (NACE Divisions 25, 26, 27 and 28). Report fabricated metal products, machinery and equipment other than transport equipment. </t>
        </r>
      </text>
    </comment>
    <comment ref="E17" authorId="0" shapeId="0">
      <text>
        <r>
          <rPr>
            <sz val="8"/>
            <color indexed="81"/>
            <rFont val="Tahoma"/>
            <family val="2"/>
          </rPr>
          <t>ISIC Divisions 07, 08 and Group 099 (NACE Divisions 07 08 and Group 09.9).</t>
        </r>
      </text>
    </comment>
    <comment ref="E18" authorId="0" shapeId="0">
      <text>
        <r>
          <rPr>
            <sz val="8"/>
            <color indexed="81"/>
            <rFont val="Tahoma"/>
            <family val="2"/>
          </rPr>
          <t>ISIC Divisions 10, 11 and 12 (NACE Divisions 10, 11 and 12).</t>
        </r>
      </text>
    </comment>
    <comment ref="E19" authorId="0" shapeId="0">
      <text>
        <r>
          <rPr>
            <sz val="8"/>
            <color indexed="81"/>
            <rFont val="Tahoma"/>
            <family val="2"/>
          </rPr>
          <t xml:space="preserve">ISIC Divisions 17 and 18. (NACE Divisions 17 and 18). Includes reproduction of recorded media. </t>
        </r>
      </text>
    </comment>
    <comment ref="E20" authorId="0" shapeId="0">
      <text>
        <r>
          <rPr>
            <sz val="8"/>
            <color indexed="81"/>
            <rFont val="Tahoma"/>
            <family val="2"/>
          </rPr>
          <t>ISIC Division 16 (NACE Division 16).</t>
        </r>
      </text>
    </comment>
    <comment ref="E21" authorId="0" shapeId="0">
      <text>
        <r>
          <rPr>
            <sz val="8"/>
            <color indexed="81"/>
            <rFont val="Tahoma"/>
            <family val="2"/>
          </rPr>
          <t>ISIC Division 41, 42 and 43 (NACE Division 41, 42 and 43).</t>
        </r>
      </text>
    </comment>
    <comment ref="E22" authorId="0" shapeId="0">
      <text>
        <r>
          <rPr>
            <sz val="8"/>
            <color indexed="81"/>
            <rFont val="Tahoma"/>
            <family val="2"/>
          </rPr>
          <t>ISIC Divisions 13-15 (NACE Divisions 13-15).</t>
        </r>
      </text>
    </comment>
    <comment ref="E23" authorId="0" shapeId="0">
      <text>
        <r>
          <rPr>
            <sz val="8"/>
            <color indexed="81"/>
            <rFont val="Tahoma"/>
            <family val="2"/>
          </rPr>
          <t xml:space="preserve">If your country’s industrial classification of natural gas consumption does not correspond to the above ISIC (or NACE) codes, please estimate the breakdown by industry and include in Not elsewhere specified only consumption in sectors which is not covered above. ISIC and NACE Divisions 22, 31 and 32.
</t>
        </r>
      </text>
    </comment>
    <comment ref="E25" authorId="0" shapeId="0">
      <text>
        <r>
          <rPr>
            <sz val="8"/>
            <color indexed="81"/>
            <rFont val="Tahoma"/>
            <family val="2"/>
          </rPr>
          <t xml:space="preserve">ISIC and NACE Divisions 33, 36, 37, 38, 39, 45, 46, 47, 52, 53, 55, 56, 58, 59, 60, 61, 62, 63, 64, 65, 66, 68, 69, 70, 71, 72, 73, 74, 75, 77, 78, 79, 80, 81, 82, 84 (excluding Class 8422), 85, 86, 87, 88, 90, 91, 92, 93, 94, 95, 96 and 99. Report natural gas consumed by businesses and offices in the public and private sectors. 
Natural gas used for heating and lighting at railway, bus stations , shipping piers and airports is to be reported in this category and should not be shown in the Transport sector.
</t>
        </r>
      </text>
    </comment>
    <comment ref="E26" authorId="0" shapeId="0">
      <text>
        <r>
          <rPr>
            <sz val="8"/>
            <color indexed="81"/>
            <rFont val="Tahoma"/>
            <family val="2"/>
          </rPr>
          <t>Report natural gas consumed by all households including "households with employed persons (ISIC and NACE Divisions 97 and 98)”.</t>
        </r>
      </text>
    </comment>
    <comment ref="E27" authorId="0" shapeId="0">
      <text>
        <r>
          <rPr>
            <sz val="8"/>
            <color indexed="81"/>
            <rFont val="Tahoma"/>
            <family val="2"/>
          </rPr>
          <t>Report natural gas consumed by users classified as agriculture, hunting and forestry: ISIC Divisions 01 and 02 (NACE Divisions 01 and 02).</t>
        </r>
      </text>
    </comment>
    <comment ref="E28" authorId="1" shapeId="0">
      <text>
        <r>
          <rPr>
            <sz val="8"/>
            <color indexed="81"/>
            <rFont val="Tahoma"/>
            <family val="2"/>
          </rPr>
          <t>Report natural gas used for inland, coastal and deep-sea fishing. Fishing should cover fuels delivered to ships of all flags that have refueled in the country (include international fishing). Also include energy used in the fishing industry as specified in ISIC Division 03 (NACE Division 03).</t>
        </r>
      </text>
    </comment>
    <comment ref="E29" authorId="0" shapeId="0">
      <text>
        <r>
          <rPr>
            <sz val="8"/>
            <color indexed="81"/>
            <rFont val="Tahoma"/>
            <family val="2"/>
          </rPr>
          <t xml:space="preserve">Report activities not included elsewhere. This category includes military fuel use for all mobile and stationary consumption (e.g. ships, aircraft, road and energy used in living quarters), regardless of whether the fuel delivered is for the military of that country or for the military of another country. Please specify on the Remarks page what is included under this heading.
</t>
        </r>
      </text>
    </comment>
  </commentList>
</comments>
</file>

<file path=xl/comments8.xml><?xml version="1.0" encoding="utf-8"?>
<comments xmlns="http://schemas.openxmlformats.org/spreadsheetml/2006/main">
  <authors>
    <author>IEA</author>
    <author>Jean-Loup Moret</author>
  </authors>
  <commentList>
    <comment ref="E4" authorId="0" shapeId="0">
      <text>
        <r>
          <rPr>
            <sz val="8"/>
            <color indexed="81"/>
            <rFont val="Tahoma"/>
            <family val="2"/>
          </rPr>
          <t xml:space="preserve">Final consumption is the sum of consumption by the different end-use sectors (in the Transport, Industry and Other sectors).  It excludes deliveries for transformation and/or own use of the energy producing industries. Corresponds to the sum of rows 2, 7, 21. The sum of cells 1A and 1B should correspond to cell A26 in table 2a.
</t>
        </r>
      </text>
    </comment>
    <comment ref="E5" authorId="0" shapeId="0">
      <text>
        <r>
          <rPr>
            <sz val="8"/>
            <color indexed="81"/>
            <rFont val="Tahoma"/>
            <family val="2"/>
          </rPr>
          <t xml:space="preserve">Report natural gas used for all transport activity irrespective of the economic sector, in which the activity occurs (except for military fuel use, see Not elsewhere specified - Other). ISIC Divisions 49, 50 and 51. (NACE Divisions 49, 50 and 51). 
</t>
        </r>
      </text>
    </comment>
    <comment ref="E6" authorId="0" shapeId="0">
      <text>
        <r>
          <rPr>
            <sz val="8"/>
            <color indexed="81"/>
            <rFont val="Tahoma"/>
            <family val="2"/>
          </rPr>
          <t>Report compressed natural gas (CNG) for use in road vehicles. Include natural gas used by agricultural vehicles on highways. Exclude natural gas consumed in stationary engines, which should be reported under Not elsewhere specified - Other.</t>
        </r>
      </text>
    </comment>
    <comment ref="E7" authorId="1" shapeId="0">
      <text>
        <r>
          <rPr>
            <sz val="8"/>
            <color indexed="81"/>
            <rFont val="Tahoma"/>
            <family val="2"/>
          </rPr>
          <t>Report amounts of biogas included in road consumption.</t>
        </r>
      </text>
    </comment>
    <comment ref="E8" authorId="0" shapeId="0">
      <text>
        <r>
          <rPr>
            <sz val="8"/>
            <color indexed="81"/>
            <rFont val="Tahoma"/>
            <family val="2"/>
          </rPr>
          <t xml:space="preserve">Report natural gas used as energy in the support and operation of pipelines transporting gases, liquids, slurries and other commodities, including the energy used for pump stations and maintenance of the pipeline. Natural gas used as energy for the pipeline distribution of natural or manufactured gas, hot water or steam (ISIC 35) from the distributor to final users is excluded and should be reported in the Energy sector, while the gas used for the final distribution of water (ISIC 36) to households, industrial, commercial and other users should be included in the Commercial/public sector. Losses occurring during this transport between distributor and final users should be reported as Distribution losses.
</t>
        </r>
      </text>
    </comment>
    <comment ref="E9" authorId="0" shapeId="0">
      <text>
        <r>
          <rPr>
            <sz val="8"/>
            <color indexed="81"/>
            <rFont val="Tahoma"/>
            <family val="2"/>
          </rPr>
          <t xml:space="preserve">Report transport activities not specified elsewhere. Please state on the remarks page which transport activities are included under this heading.
</t>
        </r>
      </text>
    </comment>
    <comment ref="E10" authorId="0" shapeId="0">
      <text>
        <r>
          <rPr>
            <sz val="8"/>
            <color indexed="81"/>
            <rFont val="Tahoma"/>
            <family val="2"/>
          </rPr>
          <t xml:space="preserve">Report natural gas consumed by the industrial undertaking in support of its primary activities.
Report quantities of natural gas consumed in heat and CHP plants for the production of heat used by the plant itself.  Quantities of natural gas consumed for the production of heat that is sold, and for the production of electricity, should be reported under the appropriate Transformation sector.
</t>
        </r>
      </text>
    </comment>
    <comment ref="E11" authorId="0" shapeId="0">
      <text>
        <r>
          <rPr>
            <sz val="8"/>
            <color indexed="81"/>
            <rFont val="Tahoma"/>
            <family val="2"/>
          </rPr>
          <t xml:space="preserve">ISIC Group 241 and Class 2431(NACE Divisions 24.1, 24.2, 24.3, 24.51 and 24.52). To avoid double counting, natural gas used in blast furnaces should be reported in the Energy or Transformation sector, depending on its use.
</t>
        </r>
      </text>
    </comment>
    <comment ref="E12" authorId="0" shapeId="0">
      <text>
        <r>
          <rPr>
            <sz val="8"/>
            <color indexed="81"/>
            <rFont val="Tahoma"/>
            <family val="2"/>
          </rPr>
          <t xml:space="preserve">ISIC Division 20, 21 (NACE Division 20, 21).  Includes gas used as fuel (energy use) and feedstock (non-energy use) in the petrochemical industry. </t>
        </r>
      </text>
    </comment>
    <comment ref="E13" authorId="0" shapeId="0">
      <text>
        <r>
          <rPr>
            <sz val="8"/>
            <color indexed="81"/>
            <rFont val="Tahoma"/>
            <family val="2"/>
          </rPr>
          <t>ISIC Group 242 and Class 2432 (NACE Group 24.4 and Classes 24.53, 24.54).</t>
        </r>
      </text>
    </comment>
    <comment ref="E14" authorId="0" shapeId="0">
      <text>
        <r>
          <rPr>
            <sz val="8"/>
            <color indexed="81"/>
            <rFont val="Tahoma"/>
            <family val="2"/>
          </rPr>
          <t xml:space="preserve">ISIC Division 23 (NACE Division 23). Report glass, ceramic, cement and other building materials industries. </t>
        </r>
      </text>
    </comment>
    <comment ref="E15" authorId="0" shapeId="0">
      <text>
        <r>
          <rPr>
            <sz val="8"/>
            <color indexed="81"/>
            <rFont val="Tahoma"/>
            <family val="2"/>
          </rPr>
          <t>ISIC Divisions 29 and 30 (NACE Divisions 29 and 30).</t>
        </r>
      </text>
    </comment>
    <comment ref="E16" authorId="0" shapeId="0">
      <text>
        <r>
          <rPr>
            <sz val="8"/>
            <color indexed="81"/>
            <rFont val="Tahoma"/>
            <family val="2"/>
          </rPr>
          <t xml:space="preserve">ISIC Divisions 25, 26, 27 and 28 (NACE Divisions 25, 26, 27 and 28). Report fabricated metal products, machinery and equipment other than transport equipment. </t>
        </r>
      </text>
    </comment>
    <comment ref="E17" authorId="0" shapeId="0">
      <text>
        <r>
          <rPr>
            <sz val="8"/>
            <color indexed="81"/>
            <rFont val="Tahoma"/>
            <family val="2"/>
          </rPr>
          <t>ISIC Divisions 07, 08 and Group 099 (NACE Divisions 07 08 and Group 09.9).</t>
        </r>
      </text>
    </comment>
    <comment ref="E18" authorId="0" shapeId="0">
      <text>
        <r>
          <rPr>
            <sz val="8"/>
            <color indexed="81"/>
            <rFont val="Tahoma"/>
            <family val="2"/>
          </rPr>
          <t>ISIC Divisions 10, 11 and 12 (NACE Divisions 10, 11 and 12).</t>
        </r>
      </text>
    </comment>
    <comment ref="E19" authorId="0" shapeId="0">
      <text>
        <r>
          <rPr>
            <sz val="8"/>
            <color indexed="81"/>
            <rFont val="Tahoma"/>
            <family val="2"/>
          </rPr>
          <t xml:space="preserve">ISIC Divisions 17 and 18. (NACE Divisions 17 and 18). Includes reproduction of recorded media. </t>
        </r>
      </text>
    </comment>
    <comment ref="E20" authorId="0" shapeId="0">
      <text>
        <r>
          <rPr>
            <sz val="8"/>
            <color indexed="81"/>
            <rFont val="Tahoma"/>
            <family val="2"/>
          </rPr>
          <t>ISIC Division 16 (NACE Division 16).</t>
        </r>
      </text>
    </comment>
    <comment ref="E21" authorId="0" shapeId="0">
      <text>
        <r>
          <rPr>
            <sz val="8"/>
            <color indexed="81"/>
            <rFont val="Tahoma"/>
            <family val="2"/>
          </rPr>
          <t>ISIC Division 41, 42 and 43 (NACE Division 41, 42 and 43).</t>
        </r>
      </text>
    </comment>
    <comment ref="E22" authorId="0" shapeId="0">
      <text>
        <r>
          <rPr>
            <sz val="8"/>
            <color indexed="81"/>
            <rFont val="Tahoma"/>
            <family val="2"/>
          </rPr>
          <t>ISIC Divisions 13-15 (NACE Divisions 13-15).</t>
        </r>
      </text>
    </comment>
    <comment ref="E23" authorId="0" shapeId="0">
      <text>
        <r>
          <rPr>
            <sz val="8"/>
            <color indexed="81"/>
            <rFont val="Tahoma"/>
            <family val="2"/>
          </rPr>
          <t xml:space="preserve">If your country’s industrial classification of natural gas consumption does not correspond to the above ISIC (or NACE) codes, please estimate the breakdown by industry and include in Not elsewhere specified only consumption in sectors which is not covered above. ISIC and NACE Divisions 22, 31 and 32.
</t>
        </r>
      </text>
    </comment>
    <comment ref="E25" authorId="0" shapeId="0">
      <text>
        <r>
          <rPr>
            <sz val="8"/>
            <color indexed="81"/>
            <rFont val="Tahoma"/>
            <family val="2"/>
          </rPr>
          <t xml:space="preserve">ISIC and NACE Divisions 33, 36, 37, 38, 39, 45, 46, 47, 52, 53, 55, 56, 58, 59, 60, 61, 62, 63, 64, 65, 66, 68, 69, 70, 71, 72, 73, 74, 75, 77, 78, 79, 80, 81, 82, 84 (excluding Class 8422), 85, 86, 87, 88, 90, 91, 92, 93, 94, 95, 96 and 99. Report natural gas consumed by businesses and offices in the public and private sectors. 
Natural gas used for heating and lighting at railway, bus stations , shipping piers and airports is to be reported in this category and should not be shown in the Transport sector.
</t>
        </r>
      </text>
    </comment>
    <comment ref="E26" authorId="0" shapeId="0">
      <text>
        <r>
          <rPr>
            <sz val="8"/>
            <color indexed="81"/>
            <rFont val="Tahoma"/>
            <family val="2"/>
          </rPr>
          <t>Report natural gas consumed by all households including "households with employed persons (ISIC and NACE Divisions 97 and 98)”.</t>
        </r>
      </text>
    </comment>
    <comment ref="E27" authorId="0" shapeId="0">
      <text>
        <r>
          <rPr>
            <sz val="8"/>
            <color indexed="81"/>
            <rFont val="Tahoma"/>
            <family val="2"/>
          </rPr>
          <t>Report natural gas consumed by users classified as agriculture, hunting and forestry: ISIC Divisions 01 and 02 (NACE Divisions 01 and 02).</t>
        </r>
      </text>
    </comment>
    <comment ref="E28" authorId="1" shapeId="0">
      <text>
        <r>
          <rPr>
            <sz val="8"/>
            <color indexed="81"/>
            <rFont val="Tahoma"/>
            <family val="2"/>
          </rPr>
          <t>Report natural gas used for inland, coastal and deep-sea fishing. Fishing should cover fuels delivered to ships of all flags that have refueled in the country (include international fishing). Also include energy used in the fishing industry as specified in ISIC Division 03 (NACE Division 03).</t>
        </r>
      </text>
    </comment>
    <comment ref="E29" authorId="0" shapeId="0">
      <text>
        <r>
          <rPr>
            <sz val="8"/>
            <color indexed="81"/>
            <rFont val="Tahoma"/>
            <family val="2"/>
          </rPr>
          <t xml:space="preserve">Report activities not included elsewhere. This category includes military fuel use for all mobile and stationary consumption (e.g. ships, aircraft, road and energy used in living quarters), regardless of whether the fuel delivered is for the military of that country or for the military of another country. Please specify on the Remarks page what is included under this heading.
</t>
        </r>
      </text>
    </comment>
  </commentList>
</comments>
</file>

<file path=xl/sharedStrings.xml><?xml version="1.0" encoding="utf-8"?>
<sst xmlns="http://schemas.openxmlformats.org/spreadsheetml/2006/main" count="4281" uniqueCount="1269">
  <si>
    <t>If data are not available for this period, please report the latest available data and indicate the relevant period.</t>
  </si>
  <si>
    <t>Si les données ne sont pas encore disponibles pour cette période, veuillez reporter les données les plus récentes et indiquer la période correspondante.</t>
  </si>
  <si>
    <t>Capacité utile en gaz : capacité totale de stockage du gaz moins le gaz coussin.</t>
  </si>
  <si>
    <t>Débit maximal: taux maximum auquel le gaz peut être déstocké.</t>
  </si>
  <si>
    <t>Capacité utile en gaz
(mcm)</t>
  </si>
  <si>
    <t>Débit maximal
(mcm/jour)</t>
  </si>
  <si>
    <t>ROADBIOGAS</t>
  </si>
  <si>
    <t>Row 12: should correspond to cell 1A on table 2a.</t>
  </si>
  <si>
    <t>Ligne 9 : Niveau des stocks en début de période moins niveau des stocks en fin de période.</t>
  </si>
  <si>
    <t>Ligne 12 : Doit correspondre à la cellule 1A du tableau 2a.</t>
  </si>
  <si>
    <t>+ Importations</t>
  </si>
  <si>
    <t>- Exportations</t>
  </si>
  <si>
    <t>+ Variations des stocks</t>
  </si>
  <si>
    <t>= Consommation intérieure (obs)</t>
  </si>
  <si>
    <t xml:space="preserve">  Gaz associé</t>
  </si>
  <si>
    <t>Row 1: Equals the sum of rows 2, 14, 25, 26; should correspond to cell 12B on table 1.</t>
  </si>
  <si>
    <t>Row 26 : Should correspond to the sum of cells 1A and 1B in table 2b.</t>
  </si>
  <si>
    <t>Ligne 1 : Egal à la somme des lignes 2, 12, 25, 26; doit correspondre à la cellule 12B du tableau 1.</t>
  </si>
  <si>
    <t>Internal consistency checks can be run for one given year at a time. The error messages appear on a separate sheet at the end of the</t>
  </si>
  <si>
    <t>Il est possible de vérifier la cohérence interne des données pour une année à la fois. Les messages d'erreur figurent sur une feuille</t>
  </si>
  <si>
    <t>questionnaire. The user should consider error messages and try to correct the errors before returning the document to the IEA.</t>
  </si>
  <si>
    <t>ENONSPEC</t>
  </si>
  <si>
    <t>DISTLOSS</t>
  </si>
  <si>
    <t>FINCONS</t>
  </si>
  <si>
    <t>TOTTRANS</t>
  </si>
  <si>
    <t>ROAD</t>
  </si>
  <si>
    <t>PIPELINE</t>
  </si>
  <si>
    <t>TRNONSPE</t>
  </si>
  <si>
    <t>TOTIND</t>
  </si>
  <si>
    <t>IRONSTL</t>
  </si>
  <si>
    <t>CHEMICAL</t>
  </si>
  <si>
    <t>NONFERR</t>
  </si>
  <si>
    <t>NONMET</t>
  </si>
  <si>
    <t>TRANSEQ</t>
  </si>
  <si>
    <t>MACHINE</t>
  </si>
  <si>
    <t>MINING</t>
  </si>
  <si>
    <t>FOODPRO</t>
  </si>
  <si>
    <t>PAPERPRO</t>
  </si>
  <si>
    <t>WOODPRO</t>
  </si>
  <si>
    <t>CONSTRUC</t>
  </si>
  <si>
    <t>TEXTILES</t>
  </si>
  <si>
    <t>INONSPEC</t>
  </si>
  <si>
    <t>TOTOTHER</t>
  </si>
  <si>
    <t>COMMPUB</t>
  </si>
  <si>
    <t>RESIDENT</t>
  </si>
  <si>
    <t>AGRICULT</t>
  </si>
  <si>
    <t>ONONSPEC</t>
  </si>
  <si>
    <t>FRANCE</t>
  </si>
  <si>
    <t>INDEMCON</t>
  </si>
  <si>
    <t>ALGERIA</t>
  </si>
  <si>
    <t>AUSTRALI</t>
  </si>
  <si>
    <t>AUSTRIA</t>
  </si>
  <si>
    <t>BELGIUM</t>
  </si>
  <si>
    <t>BRUNEI</t>
  </si>
  <si>
    <t>CANADA</t>
  </si>
  <si>
    <t>CZECH</t>
  </si>
  <si>
    <t>DENMARK</t>
  </si>
  <si>
    <t>FINLAND</t>
  </si>
  <si>
    <t>GERMANY</t>
  </si>
  <si>
    <t>GREECE</t>
  </si>
  <si>
    <t>HUNGARY</t>
  </si>
  <si>
    <t>INDONESIA</t>
  </si>
  <si>
    <t>IRAN</t>
  </si>
  <si>
    <t>IRAQ</t>
  </si>
  <si>
    <t>IRELAND</t>
  </si>
  <si>
    <t>ITALY</t>
  </si>
  <si>
    <t>JAPAN</t>
  </si>
  <si>
    <t>KOREA</t>
  </si>
  <si>
    <t>LIBYA</t>
  </si>
  <si>
    <t>LUXEMBOU</t>
  </si>
  <si>
    <t>MALAYSIA</t>
  </si>
  <si>
    <t>MEXICO</t>
  </si>
  <si>
    <t>NETHLAND</t>
  </si>
  <si>
    <t>NZ</t>
  </si>
  <si>
    <t>NORWAY</t>
  </si>
  <si>
    <t>POLAND</t>
  </si>
  <si>
    <t>PORTUGAL</t>
  </si>
  <si>
    <t>QATAR</t>
  </si>
  <si>
    <t>SLOVAKIA</t>
  </si>
  <si>
    <t>SPAIN</t>
  </si>
  <si>
    <t>SWEDEN</t>
  </si>
  <si>
    <t>SWITLAND</t>
  </si>
  <si>
    <t>TRINIDAD</t>
  </si>
  <si>
    <t>TURKEY</t>
  </si>
  <si>
    <t>UAE</t>
  </si>
  <si>
    <t>UK</t>
  </si>
  <si>
    <t>USA</t>
  </si>
  <si>
    <t>RUSSIA</t>
  </si>
  <si>
    <t>OTHFUSSR</t>
  </si>
  <si>
    <t>BULGARIA</t>
  </si>
  <si>
    <t>ROMANIA</t>
  </si>
  <si>
    <t>BELARUS</t>
  </si>
  <si>
    <t>ESTONIA</t>
  </si>
  <si>
    <t>GEORGIA</t>
  </si>
  <si>
    <t>LATVIA</t>
  </si>
  <si>
    <t>LITHUANIA</t>
  </si>
  <si>
    <t>MOLDOVA</t>
  </si>
  <si>
    <t>UKRAINE</t>
  </si>
  <si>
    <t>CROATIA</t>
  </si>
  <si>
    <t>FYROM</t>
  </si>
  <si>
    <t>SLOVENIA</t>
  </si>
  <si>
    <t>LNGCM</t>
  </si>
  <si>
    <t>LNGTJ</t>
  </si>
  <si>
    <t>Trinidad and Tobago</t>
  </si>
  <si>
    <t>France</t>
  </si>
  <si>
    <t>Consumption</t>
  </si>
  <si>
    <t>Notes:</t>
  </si>
  <si>
    <t>Terajoules</t>
  </si>
  <si>
    <t>Cyprus</t>
  </si>
  <si>
    <t>Egypt</t>
  </si>
  <si>
    <t>Malta</t>
  </si>
  <si>
    <t>Romania</t>
  </si>
  <si>
    <t>Estonia</t>
  </si>
  <si>
    <t>Latvia</t>
  </si>
  <si>
    <t>Lithuania</t>
  </si>
  <si>
    <t>Croatia</t>
  </si>
  <si>
    <t>Slovenia</t>
  </si>
  <si>
    <t>Name</t>
  </si>
  <si>
    <t>Type</t>
  </si>
  <si>
    <t xml:space="preserve">     Cushion gas : total volume of gas required as a permanent inventory to maintain adequate</t>
  </si>
  <si>
    <t>Les macros de ce fichier sont sans virus.</t>
  </si>
  <si>
    <r>
      <t xml:space="preserve">2)  Reopen it and click </t>
    </r>
    <r>
      <rPr>
        <u/>
        <sz val="16"/>
        <color indexed="10"/>
        <rFont val="Comic Sans MS"/>
        <family val="4"/>
      </rPr>
      <t>"Enable Macros"</t>
    </r>
    <r>
      <rPr>
        <sz val="16"/>
        <rFont val="Comic Sans MS"/>
        <family val="4"/>
      </rPr>
      <t xml:space="preserve"> if a security warning appears.</t>
    </r>
  </si>
  <si>
    <r>
      <t xml:space="preserve">2)  Le réouvrir et cliquer sur </t>
    </r>
    <r>
      <rPr>
        <u/>
        <sz val="16"/>
        <color indexed="10"/>
        <rFont val="Comic Sans MS"/>
        <family val="4"/>
      </rPr>
      <t>"Activer les macros"</t>
    </r>
    <r>
      <rPr>
        <sz val="16"/>
        <rFont val="Comic Sans MS"/>
        <family val="4"/>
      </rPr>
      <t xml:space="preserve"> si un message de sécurité apparaît.</t>
    </r>
  </si>
  <si>
    <t>Selected version</t>
  </si>
  <si>
    <t>Other language version</t>
  </si>
  <si>
    <t>Column 1</t>
  </si>
  <si>
    <t>Column 2</t>
  </si>
  <si>
    <t>Column 3</t>
  </si>
  <si>
    <t>Column 4</t>
  </si>
  <si>
    <t>Column 5</t>
  </si>
  <si>
    <t>DATA ENTRY MENU</t>
  </si>
  <si>
    <t>MENU D'ENTREE DE DONNEES</t>
  </si>
  <si>
    <t>Control the integrity and coherence of your entries:</t>
  </si>
  <si>
    <t>Check data</t>
  </si>
  <si>
    <t>Contrôlez l'intégrité et la cohérence des données saisies :</t>
  </si>
  <si>
    <t>Vérification des données</t>
  </si>
  <si>
    <t>Astuce : Appuyez sur Ctrl+M</t>
  </si>
  <si>
    <t>Run the "Check data" program.</t>
  </si>
  <si>
    <t>back to that page from anywhere</t>
  </si>
  <si>
    <t>TOTIMPST</t>
  </si>
  <si>
    <t>TOTEXPST</t>
  </si>
  <si>
    <t>INDCONO</t>
  </si>
  <si>
    <t>CUSHCSNAT</t>
  </si>
  <si>
    <t>COLLIERY</t>
  </si>
  <si>
    <t>Libya</t>
  </si>
  <si>
    <t>Brunei Darussalam</t>
  </si>
  <si>
    <t>Iraq</t>
  </si>
  <si>
    <t>EOILGASEX</t>
  </si>
  <si>
    <t>Ligne 6 : Doit correspondre aux importations totales du tableau 3, ligne 64.</t>
  </si>
  <si>
    <t>Inde</t>
  </si>
  <si>
    <t>Ligne 7 : Doit correspondre aux exportations totales du tableau 4, ligne 51.</t>
  </si>
  <si>
    <t>Datatype</t>
  </si>
  <si>
    <t>REMARKS</t>
  </si>
  <si>
    <t>ASCII DATA TRANSFERS</t>
  </si>
  <si>
    <t>TRANSFERTS DE DONNEES ASCII</t>
  </si>
  <si>
    <t xml:space="preserve">CountryCode : </t>
  </si>
  <si>
    <t xml:space="preserve">QuestName : </t>
  </si>
  <si>
    <t>Gas</t>
  </si>
  <si>
    <t>Serbie</t>
  </si>
  <si>
    <t>République Slovaque</t>
  </si>
  <si>
    <t>Memo: Autres sources</t>
  </si>
  <si>
    <t>Pétrole</t>
  </si>
  <si>
    <t>Charbon</t>
  </si>
  <si>
    <t>Energies renouvelables</t>
  </si>
  <si>
    <t>APPROVISIONNEMENT EN GAZ NATUREL</t>
  </si>
  <si>
    <t>TJ
(Pouvoir Calorifique Sup.)</t>
  </si>
  <si>
    <t>CONSOMMATION INTERIEURE PAR SECTEUR</t>
  </si>
  <si>
    <t>Unité: TJ (PCS)</t>
  </si>
  <si>
    <t>Consommation</t>
  </si>
  <si>
    <t>Cokeries</t>
  </si>
  <si>
    <t>Conversion en liquides</t>
  </si>
  <si>
    <t>Centrales autoproductrices de cogénération</t>
  </si>
  <si>
    <t>Centrales autoproductrices calogènes</t>
  </si>
  <si>
    <t>Unités de liquéfaction du gaz</t>
  </si>
  <si>
    <t>Pertes de distribution</t>
  </si>
  <si>
    <t>Australie</t>
  </si>
  <si>
    <t>Autriche</t>
  </si>
  <si>
    <t>Belgique</t>
  </si>
  <si>
    <t>Bulgarie</t>
  </si>
  <si>
    <t>Chypre</t>
  </si>
  <si>
    <t>Danemark</t>
  </si>
  <si>
    <t>Finlande</t>
  </si>
  <si>
    <t>Allemagne</t>
  </si>
  <si>
    <t>Grèce</t>
  </si>
  <si>
    <t>Hongrie</t>
  </si>
  <si>
    <t>Irlande</t>
  </si>
  <si>
    <t>Italie</t>
  </si>
  <si>
    <t>Japon</t>
  </si>
  <si>
    <t>Corée</t>
  </si>
  <si>
    <t>Malte</t>
  </si>
  <si>
    <t>Mexique</t>
  </si>
  <si>
    <t>Pays-Bas</t>
  </si>
  <si>
    <t>Norvège</t>
  </si>
  <si>
    <t>Pologne</t>
  </si>
  <si>
    <t>Roumanie</t>
  </si>
  <si>
    <t>Espagne</t>
  </si>
  <si>
    <t>Suède</t>
  </si>
  <si>
    <t>Suisse</t>
  </si>
  <si>
    <t>Turquie</t>
  </si>
  <si>
    <t>Royaume-Uni</t>
  </si>
  <si>
    <t xml:space="preserve">Etats-Unis </t>
  </si>
  <si>
    <t>Estonie</t>
  </si>
  <si>
    <t>Georgie</t>
  </si>
  <si>
    <t xml:space="preserve">Croatie                   </t>
  </si>
  <si>
    <t xml:space="preserve">Slovénie                  </t>
  </si>
  <si>
    <t xml:space="preserve">Lituanie                  </t>
  </si>
  <si>
    <t>Lettonie</t>
  </si>
  <si>
    <t xml:space="preserve">République de Moldavie </t>
  </si>
  <si>
    <t>EXPORTATIONS PAR PAYS DE DESTINATION</t>
  </si>
  <si>
    <t>TJ (PCS)</t>
  </si>
  <si>
    <t>Exportations totales</t>
  </si>
  <si>
    <t>Millions de m3</t>
  </si>
  <si>
    <t>dont: GNL</t>
  </si>
  <si>
    <t>Algérie</t>
  </si>
  <si>
    <t>Egypte</t>
  </si>
  <si>
    <t>Indonésie</t>
  </si>
  <si>
    <t>Irak</t>
  </si>
  <si>
    <t>Malaisie</t>
  </si>
  <si>
    <t>Nigéria</t>
  </si>
  <si>
    <t>Trinité et Tobago</t>
  </si>
  <si>
    <t>Emirats arabes unis</t>
  </si>
  <si>
    <t>Etats-Unis</t>
  </si>
  <si>
    <t>République slovaque</t>
  </si>
  <si>
    <t>Nouvelle-Zélande</t>
  </si>
  <si>
    <t>République tchèque</t>
  </si>
  <si>
    <t>Lituanie</t>
  </si>
  <si>
    <t xml:space="preserve">Turkménistan </t>
  </si>
  <si>
    <t>Ouzbékistan</t>
  </si>
  <si>
    <t>Croatie</t>
  </si>
  <si>
    <t>Slovénie</t>
  </si>
  <si>
    <t>PAYS D'ORIGINE</t>
  </si>
  <si>
    <t>IMPORTATIONS PAR PAYS D'ORIGINE</t>
  </si>
  <si>
    <t>Importations totales</t>
  </si>
  <si>
    <t xml:space="preserve">Bosnie-Herzégovine        </t>
  </si>
  <si>
    <t>Bosnie-Herzégovine</t>
  </si>
  <si>
    <t>CONSOMMATION FINALE TOTALE PAR SECTEUR</t>
  </si>
  <si>
    <t>Transport  routier</t>
  </si>
  <si>
    <t>Sidérurgie</t>
  </si>
  <si>
    <t>Machines</t>
  </si>
  <si>
    <t>Agriculture</t>
  </si>
  <si>
    <t>Pêche</t>
  </si>
  <si>
    <t>Transport par conduites</t>
  </si>
  <si>
    <t>CAPACITE DE STOCKAGE DU GAZ</t>
  </si>
  <si>
    <t>Nom</t>
  </si>
  <si>
    <t xml:space="preserve">     Gaz coussin : Volume total de gaz nécessaire en permanence pour maintenir les pressions satisfaisantes</t>
  </si>
  <si>
    <t xml:space="preserve">     dans les réservoirs souterrains de stockage et des taux satisfaisants de livraison tout au long du cycle de déstockage.</t>
  </si>
  <si>
    <t>Centrales électriques, de cogénération et calogènes</t>
  </si>
  <si>
    <t xml:space="preserve">   Grisou</t>
  </si>
  <si>
    <t xml:space="preserve">   Gaz non-associé</t>
  </si>
  <si>
    <t>Usines à gaz</t>
  </si>
  <si>
    <t>Hauts fourneaux</t>
  </si>
  <si>
    <t>Approvisionnement des raffineries</t>
  </si>
  <si>
    <t>Extraction de pétrole et de gaz</t>
  </si>
  <si>
    <t>Mines de charbon</t>
  </si>
  <si>
    <t>dont le biogaz</t>
  </si>
  <si>
    <t>Islande</t>
  </si>
  <si>
    <t>Iceland</t>
  </si>
  <si>
    <t>English version</t>
  </si>
  <si>
    <t>ANNUAL QUESTIONNAIRE</t>
  </si>
  <si>
    <t>QUESTIONNAIRE ANNUEL</t>
  </si>
  <si>
    <t>IEA - Eurostat - UNECE</t>
  </si>
  <si>
    <t>AIE - Eurostat - UNECE</t>
  </si>
  <si>
    <t>EXPLANATORY NOTES</t>
  </si>
  <si>
    <t>NOTES EXPLICATIVES</t>
  </si>
  <si>
    <t xml:space="preserve">The objective of the electronic questionnaire is to facilitate data entry for administrations and at the same time to try to avoid errors, </t>
  </si>
  <si>
    <t>REMROW01</t>
  </si>
  <si>
    <t>REMROW02</t>
  </si>
  <si>
    <t>REMROW03</t>
  </si>
  <si>
    <t>REMROW04</t>
  </si>
  <si>
    <t>REMROW05</t>
  </si>
  <si>
    <t>REMROW06</t>
  </si>
  <si>
    <t>REMROW07</t>
  </si>
  <si>
    <t>REMROW08</t>
  </si>
  <si>
    <t>REMROW09</t>
  </si>
  <si>
    <t>REMROW10</t>
  </si>
  <si>
    <t>REMROW11</t>
  </si>
  <si>
    <t>REMROW12</t>
  </si>
  <si>
    <t>REMROW13</t>
  </si>
  <si>
    <t>REMROW14</t>
  </si>
  <si>
    <t>REMROW15</t>
  </si>
  <si>
    <t>REMROW16</t>
  </si>
  <si>
    <t>REMROW17</t>
  </si>
  <si>
    <t>REMROW18</t>
  </si>
  <si>
    <t>REMROW19</t>
  </si>
  <si>
    <t>REMROW20</t>
  </si>
  <si>
    <t>REMROW21</t>
  </si>
  <si>
    <t>REMROW22</t>
  </si>
  <si>
    <t>REMROW23</t>
  </si>
  <si>
    <t>REMROW24</t>
  </si>
  <si>
    <t>REMROW25</t>
  </si>
  <si>
    <t>REMROW26</t>
  </si>
  <si>
    <t>REMROW27</t>
  </si>
  <si>
    <t>REMROW28</t>
  </si>
  <si>
    <t>REMROW29</t>
  </si>
  <si>
    <t>REMROW30</t>
  </si>
  <si>
    <t>REMROW31</t>
  </si>
  <si>
    <t>REMROW32</t>
  </si>
  <si>
    <t>REMROW33</t>
  </si>
  <si>
    <t>REMROW34</t>
  </si>
  <si>
    <t>REMROW35</t>
  </si>
  <si>
    <t>REMROW36</t>
  </si>
  <si>
    <t>REMROW37</t>
  </si>
  <si>
    <t>REMROW38</t>
  </si>
  <si>
    <t>REMROW39</t>
  </si>
  <si>
    <t>REMROW40</t>
  </si>
  <si>
    <t>Macedonia, Former Yugoslav Republic</t>
  </si>
  <si>
    <t>Iran, Islamic Republic</t>
  </si>
  <si>
    <t>Other Asia and Pacific</t>
  </si>
  <si>
    <t>Macédoine, ex-Rép. Yougoslave</t>
  </si>
  <si>
    <t>Autres pays d'Asie et du Pacifique</t>
  </si>
  <si>
    <t>Moldova, Republic</t>
  </si>
  <si>
    <t>Item1</t>
  </si>
  <si>
    <t>DataType</t>
  </si>
  <si>
    <t>Product</t>
  </si>
  <si>
    <t>BALANCE</t>
  </si>
  <si>
    <r>
      <t xml:space="preserve">PRODUCT  </t>
    </r>
    <r>
      <rPr>
        <b/>
        <sz val="9"/>
        <rFont val="Wingdings"/>
        <charset val="2"/>
      </rPr>
      <t>è</t>
    </r>
  </si>
  <si>
    <t>CONSUMPTION</t>
  </si>
  <si>
    <t>IMPORTS</t>
  </si>
  <si>
    <t>EXPORTS</t>
  </si>
  <si>
    <r>
      <t xml:space="preserve">Item1  </t>
    </r>
    <r>
      <rPr>
        <b/>
        <sz val="9"/>
        <rFont val="Wingdings"/>
        <charset val="2"/>
      </rPr>
      <t>ê</t>
    </r>
  </si>
  <si>
    <t>Le but du questionnaire électronique est de faciliter l'entrée de données par les administrations et d'éviter en même temps des erreurs</t>
  </si>
  <si>
    <t>which would require a substantial time investment, both for the IEA and the national administrations, to correct.</t>
  </si>
  <si>
    <t>dont la correction demanderait beaucoup de temps aux administrations et à l'AIE.</t>
  </si>
  <si>
    <t>- Data entry through time series</t>
  </si>
  <si>
    <t>- l'entrée de données dans les séries historiques</t>
  </si>
  <si>
    <t>- Data entry through forms</t>
  </si>
  <si>
    <t>- l'entrée de données dans les tableaux</t>
  </si>
  <si>
    <t>The time series format enables the user to see the data for all the years for one given product/subject.</t>
  </si>
  <si>
    <t xml:space="preserve">Les séries historiques permettent à l'utilisateur de voir les données d'un produit pour toutes les années. </t>
  </si>
  <si>
    <t>The forms format enables the user to choose the year they want to enter data for on all the tables.</t>
  </si>
  <si>
    <t>Les tableaux permettent à l'utilisateur de voir les données d'une année pour tous les produits.</t>
  </si>
  <si>
    <t>The revision of historical data is allowed and encouraged. To assist the user in this process, the revised cells are highlighted in yellow.</t>
  </si>
  <si>
    <t>Les données peuvent être révisées et nous encourageons l'utilisateur à le faire. Les révisions apparaissent sur fond jaune.</t>
  </si>
  <si>
    <t>1. Supply</t>
  </si>
  <si>
    <t>3i. Imports</t>
  </si>
  <si>
    <t>3ii. Imports 
of which LNG</t>
  </si>
  <si>
    <t>4i. Exports</t>
  </si>
  <si>
    <t>4ii. Exports 
of which LNG</t>
  </si>
  <si>
    <t>1. Approvisionnement</t>
  </si>
  <si>
    <t>3i. Importations</t>
  </si>
  <si>
    <t>4i. Exportations</t>
  </si>
  <si>
    <t>3ii. Importations 
de GNL</t>
  </si>
  <si>
    <t>4ii. Exportations 
de GNL</t>
  </si>
  <si>
    <t>DATA ENTRY IN FORMS</t>
  </si>
  <si>
    <t>ENTREE DE DONNEES DANS LES TABLEAUX</t>
  </si>
  <si>
    <t xml:space="preserve">Please select the year and click on the form : </t>
  </si>
  <si>
    <t xml:space="preserve">Choisissez l'année puis sélectionnez le tableau : </t>
  </si>
  <si>
    <r>
      <t xml:space="preserve">Chimie et pétrochimie </t>
    </r>
    <r>
      <rPr>
        <vertAlign val="superscript"/>
        <sz val="10"/>
        <rFont val="Times New Roman"/>
        <family val="1"/>
      </rPr>
      <t>(2)</t>
    </r>
  </si>
  <si>
    <t>Metaux non-ferreux</t>
  </si>
  <si>
    <t>Produits minéraux non-métalliques</t>
  </si>
  <si>
    <t>Matériel de transport</t>
  </si>
  <si>
    <t>Industries extractives</t>
  </si>
  <si>
    <t>Produits alimentaires, boissons et tabac</t>
  </si>
  <si>
    <t>Pâte à papier, papier et imprimerie</t>
  </si>
  <si>
    <t>Bois et ouvrages en bois</t>
  </si>
  <si>
    <t>Textiles et cuir</t>
  </si>
  <si>
    <t>Commerce et services publics</t>
  </si>
  <si>
    <t>Secteur résidentiel</t>
  </si>
  <si>
    <t>Non spécifié - Autres</t>
  </si>
  <si>
    <t>Non spécifié - Industrie</t>
  </si>
  <si>
    <t>Non spécifié - Transports</t>
  </si>
  <si>
    <t>Non spécifié - Energie</t>
  </si>
  <si>
    <t>Non spécifié - Transformation</t>
  </si>
  <si>
    <t>Chimie et pétrochimie</t>
  </si>
  <si>
    <t>Bélarus</t>
  </si>
  <si>
    <t>Utilisations non énergétiques</t>
  </si>
  <si>
    <t>Utilisations énergétiques</t>
  </si>
  <si>
    <r>
      <t>Millions de m</t>
    </r>
    <r>
      <rPr>
        <b/>
        <vertAlign val="superscript"/>
        <sz val="9"/>
        <rFont val="Times New Roman"/>
        <family val="1"/>
      </rPr>
      <t xml:space="preserve">3 </t>
    </r>
    <r>
      <rPr>
        <b/>
        <sz val="9"/>
        <rFont val="Times New Roman"/>
        <family val="1"/>
      </rPr>
      <t>(à 15°C, 760 mm Hg)</t>
    </r>
  </si>
  <si>
    <r>
      <t>PCS moyen    (kJ/m</t>
    </r>
    <r>
      <rPr>
        <b/>
        <vertAlign val="superscript"/>
        <sz val="9"/>
        <rFont val="Times New Roman"/>
        <family val="1"/>
      </rPr>
      <t>3</t>
    </r>
    <r>
      <rPr>
        <b/>
        <sz val="9"/>
        <rFont val="Times New Roman"/>
        <family val="1"/>
      </rPr>
      <t>)</t>
    </r>
  </si>
  <si>
    <r>
      <t>PCI moyen    (kJ/m</t>
    </r>
    <r>
      <rPr>
        <b/>
        <vertAlign val="superscript"/>
        <sz val="9"/>
        <rFont val="Times New Roman"/>
        <family val="1"/>
      </rPr>
      <t>3</t>
    </r>
    <r>
      <rPr>
        <b/>
        <sz val="9"/>
        <rFont val="Times New Roman"/>
        <family val="1"/>
      </rPr>
      <t>)</t>
    </r>
  </si>
  <si>
    <r>
      <t>Average NCV    (kJ/m</t>
    </r>
    <r>
      <rPr>
        <b/>
        <vertAlign val="superscript"/>
        <sz val="9"/>
        <rFont val="Times New Roman"/>
        <family val="1"/>
      </rPr>
      <t>3</t>
    </r>
    <r>
      <rPr>
        <b/>
        <sz val="9"/>
        <rFont val="Times New Roman"/>
        <family val="1"/>
      </rPr>
      <t>)</t>
    </r>
  </si>
  <si>
    <r>
      <t>Average GCV    (kJ/m</t>
    </r>
    <r>
      <rPr>
        <b/>
        <vertAlign val="superscript"/>
        <sz val="9"/>
        <rFont val="Times New Roman"/>
        <family val="1"/>
      </rPr>
      <t>3</t>
    </r>
    <r>
      <rPr>
        <b/>
        <sz val="9"/>
        <rFont val="Times New Roman"/>
        <family val="1"/>
      </rPr>
      <t>)</t>
    </r>
  </si>
  <si>
    <r>
      <t>Million m</t>
    </r>
    <r>
      <rPr>
        <b/>
        <vertAlign val="superscript"/>
        <sz val="9"/>
        <rFont val="Times New Roman"/>
        <family val="1"/>
      </rPr>
      <t xml:space="preserve">3 </t>
    </r>
    <r>
      <rPr>
        <b/>
        <sz val="9"/>
        <rFont val="Times New Roman"/>
        <family val="1"/>
      </rPr>
      <t>(at 15°C, 760 mm Hg)</t>
    </r>
  </si>
  <si>
    <r>
      <t xml:space="preserve">Consommation finale totale </t>
    </r>
    <r>
      <rPr>
        <b/>
        <vertAlign val="superscript"/>
        <sz val="10"/>
        <rFont val="Times New Roman"/>
        <family val="1"/>
      </rPr>
      <t>(1, 3)</t>
    </r>
  </si>
  <si>
    <t>Secteur Transformation - Total</t>
  </si>
  <si>
    <t>Secteur Energie - Total</t>
  </si>
  <si>
    <t>Secteur Transports - Total</t>
  </si>
  <si>
    <t>Secteur Industrie - Total</t>
  </si>
  <si>
    <t>Autres secteurs - Total</t>
  </si>
  <si>
    <t>+ Production nationale</t>
  </si>
  <si>
    <t>+ Autres sources</t>
  </si>
  <si>
    <t>- Soutages maritimes internationaux</t>
  </si>
  <si>
    <t>= Consommation intérieure (calc)</t>
  </si>
  <si>
    <t>- Ecart statistique</t>
  </si>
  <si>
    <t>Autres</t>
  </si>
  <si>
    <t>Please report exports of indigenous production only.</t>
  </si>
  <si>
    <t>Veuillez rapporter les exports de production nationale uniquement.</t>
  </si>
  <si>
    <t>COUNTRY OF
DESTINATION</t>
  </si>
  <si>
    <t>PAYS DE
DESTINATION</t>
  </si>
  <si>
    <t>STORAGE</t>
  </si>
  <si>
    <t>TOTAL</t>
  </si>
  <si>
    <t>GSROW01</t>
  </si>
  <si>
    <t>GSROW02</t>
  </si>
  <si>
    <t>GSROW03</t>
  </si>
  <si>
    <t>GSROW04</t>
  </si>
  <si>
    <t>GSROW05</t>
  </si>
  <si>
    <t>GSROW06</t>
  </si>
  <si>
    <t>GSROW07</t>
  </si>
  <si>
    <t>GSROW08</t>
  </si>
  <si>
    <t>GSROW09</t>
  </si>
  <si>
    <t>GSROW10</t>
  </si>
  <si>
    <t>GSROW11</t>
  </si>
  <si>
    <t>GSROW12</t>
  </si>
  <si>
    <t>GSROW13</t>
  </si>
  <si>
    <t>GSROW14</t>
  </si>
  <si>
    <t>GSROW15</t>
  </si>
  <si>
    <t>GSROW16</t>
  </si>
  <si>
    <t>GSROW17</t>
  </si>
  <si>
    <t>GSROW18</t>
  </si>
  <si>
    <t>GSROW19</t>
  </si>
  <si>
    <t>GSROW20</t>
  </si>
  <si>
    <t>GSROW21</t>
  </si>
  <si>
    <t>GSROW22</t>
  </si>
  <si>
    <t>GSROW23</t>
  </si>
  <si>
    <t>GSROW24</t>
  </si>
  <si>
    <t>GSROW25</t>
  </si>
  <si>
    <t>GSROW26</t>
  </si>
  <si>
    <t>GSROW27</t>
  </si>
  <si>
    <t>GSROW28</t>
  </si>
  <si>
    <t>GSROW29</t>
  </si>
  <si>
    <t>GSROW30</t>
  </si>
  <si>
    <t>GSROW31</t>
  </si>
  <si>
    <t>GSROW32</t>
  </si>
  <si>
    <t>GSROW33</t>
  </si>
  <si>
    <t>GSROW34</t>
  </si>
  <si>
    <t>GSROW35</t>
  </si>
  <si>
    <t>GSROW36</t>
  </si>
  <si>
    <t>GSROW37</t>
  </si>
  <si>
    <t>GSROW38</t>
  </si>
  <si>
    <t>GSROW39</t>
  </si>
  <si>
    <t>GSROW40</t>
  </si>
  <si>
    <t>GSROW41</t>
  </si>
  <si>
    <t>GSROW42</t>
  </si>
  <si>
    <t>GSROW43</t>
  </si>
  <si>
    <t>GSROW44</t>
  </si>
  <si>
    <t>GSROW45</t>
  </si>
  <si>
    <t>GSROW46</t>
  </si>
  <si>
    <t>GSROW47</t>
  </si>
  <si>
    <t>GSROW48</t>
  </si>
  <si>
    <t>GSROW49</t>
  </si>
  <si>
    <t>GSROW50</t>
  </si>
  <si>
    <r>
      <t xml:space="preserve">Item2  </t>
    </r>
    <r>
      <rPr>
        <b/>
        <sz val="9"/>
        <rFont val="Wingdings"/>
        <charset val="2"/>
      </rPr>
      <t>è</t>
    </r>
  </si>
  <si>
    <t>GASTNAME</t>
  </si>
  <si>
    <t>GASTTYPE</t>
  </si>
  <si>
    <t>GASWKGCAP</t>
  </si>
  <si>
    <t>GASPEAKOUT</t>
  </si>
  <si>
    <t>"Stock changes": Opening stock level minus closing stock level.</t>
  </si>
  <si>
    <t>"Importations" : doit correspondre aux importations totales du tableau 3.</t>
  </si>
  <si>
    <t>"Exportations" : doit correspondre aux importations totales du tableau 3.</t>
  </si>
  <si>
    <t>"Variation des stocks" : niveau des stocks en début de période moins niveau des stocks en fin de période.</t>
  </si>
  <si>
    <t>"Consommation intérieure (obs)" : doit correspondre à la ligne 3 du tableau 2i_Consumption.</t>
  </si>
  <si>
    <t>+</t>
  </si>
  <si>
    <t>-</t>
  </si>
  <si>
    <t>=</t>
  </si>
  <si>
    <t>"Non-specified/Other": Please specify in the Remarks sheet.</t>
  </si>
  <si>
    <t>"Autres" : Veuillez les préciser dans la feuille Remarks.</t>
  </si>
  <si>
    <t>Tableau 4i - Exportations par destination</t>
  </si>
  <si>
    <t>Table 4i - Exports by destination</t>
  </si>
  <si>
    <t>Table 4ii - LNG Exports</t>
  </si>
  <si>
    <t>Tableau 4ii - Exportations de GNL</t>
  </si>
  <si>
    <t>séparée à la fin du questionnaire. Nous demandons à l'utilisateur de bien vouloir prendre en compte ces messages et de corriger les</t>
  </si>
  <si>
    <t>erreurs avant de renvoyer le questionnaire à l'AIE.</t>
  </si>
  <si>
    <t>It is strongly recommended to read the user documentation for further setup instructions before working on the questionnaire.</t>
  </si>
  <si>
    <t>Nous recommandons fortement de lire la documentation pour avoir d'autres informations avant de travailler sur le questionnaire.</t>
  </si>
  <si>
    <t>Should you have any questions regarding the functions of this file or other logistics please do not hesitate to contact:</t>
  </si>
  <si>
    <t>Pour d'autres informations, n'hésitez pas à contacter :</t>
  </si>
  <si>
    <t xml:space="preserve">                                           IEA                                         Eurostat</t>
  </si>
  <si>
    <t>Data entry menu:</t>
  </si>
  <si>
    <t>Menu d'entrée de données :</t>
  </si>
  <si>
    <t>Years</t>
  </si>
  <si>
    <t xml:space="preserve">ChosenCountry : </t>
  </si>
  <si>
    <t xml:space="preserve">Countries : </t>
  </si>
  <si>
    <t xml:space="preserve">et CountryList   </t>
  </si>
  <si>
    <t xml:space="preserve">Country : </t>
  </si>
  <si>
    <t xml:space="preserve">Eng : </t>
  </si>
  <si>
    <t xml:space="preserve">IndexYear : </t>
  </si>
  <si>
    <t xml:space="preserve">ChosenYear : </t>
  </si>
  <si>
    <t>Click on the "Start" button to begin:</t>
  </si>
  <si>
    <t xml:space="preserve">Cliquez sur le bouton "Start" pour commencer : </t>
  </si>
  <si>
    <t>If it does not work, please:</t>
  </si>
  <si>
    <t>1)  Close this file</t>
  </si>
  <si>
    <t>The macros in this file are virus free.</t>
  </si>
  <si>
    <t>Si cela ne fonctionne pas, veuillez :</t>
  </si>
  <si>
    <t>1)  Fermer ce fichier</t>
  </si>
  <si>
    <t>Lancez le programme de vérification des données.</t>
  </si>
  <si>
    <t>pour revenir à ce menu à tout moment</t>
  </si>
  <si>
    <t>DATA ENTRY IN TIME SERIES</t>
  </si>
  <si>
    <t>ENTREE DE DONNEES DANS LES SERIES</t>
  </si>
  <si>
    <t>Table 1</t>
  </si>
  <si>
    <t>Tableau 1</t>
  </si>
  <si>
    <t>Table 2a</t>
  </si>
  <si>
    <t>Tableau 2a</t>
  </si>
  <si>
    <t>Table 2b</t>
  </si>
  <si>
    <t>Tableau 2b</t>
  </si>
  <si>
    <t>Table 3</t>
  </si>
  <si>
    <t>Tableau 3</t>
  </si>
  <si>
    <t>Table 4</t>
  </si>
  <si>
    <t>Tableau 4</t>
  </si>
  <si>
    <t>Table 5</t>
  </si>
  <si>
    <t>Tableau 5</t>
  </si>
  <si>
    <t>Remarks</t>
  </si>
  <si>
    <t>Remarques</t>
  </si>
  <si>
    <t xml:space="preserve">   Gaz associé</t>
  </si>
  <si>
    <t>Pouvoirs calorifiques supérieurs</t>
  </si>
  <si>
    <t>Consommation intérieure</t>
  </si>
  <si>
    <t>Centrales électriques dont c’est l’activité principale</t>
  </si>
  <si>
    <t>Centrales autoproductrices d’électricité</t>
  </si>
  <si>
    <t>Centrales de cogénération dont c’est l’activité principale</t>
  </si>
  <si>
    <t>Centrales calogènes dont c’est l’activité principale</t>
  </si>
  <si>
    <t>Consommation finale totale (2ii+2iii)</t>
  </si>
  <si>
    <t>Consommation finale totale</t>
  </si>
  <si>
    <t>Total des importations</t>
  </si>
  <si>
    <t>Total des exportations</t>
  </si>
  <si>
    <t>Table 1 - Natural Gas Supply</t>
  </si>
  <si>
    <t>Tableau 1 - Approvisionnement en gaz naturel</t>
  </si>
  <si>
    <t>Tableau 2i - Consommation</t>
  </si>
  <si>
    <t>Tableau 2ii - CFT - Utilisations énergétiques</t>
  </si>
  <si>
    <t>Tableau 2iii - CFT - Utilisations non énergétiques</t>
  </si>
  <si>
    <t>Table 3i - Imports by origin</t>
  </si>
  <si>
    <t>Tableau 3i - Importations par pays d'origine</t>
  </si>
  <si>
    <t>Table 3ii - LNG imports</t>
  </si>
  <si>
    <t>Tableau 3ii - Importations de GNL</t>
  </si>
  <si>
    <t>Table 3ii - LNG Imports</t>
  </si>
  <si>
    <t>Tableau 4ii - Exportations de GNL(1)</t>
  </si>
  <si>
    <t>French version</t>
  </si>
  <si>
    <t>Tip : press Ctrl+M to come</t>
  </si>
  <si>
    <t>Energy Questionnaire - Natural Gas</t>
  </si>
  <si>
    <t>Questionnaire annuel - Gaz naturel</t>
  </si>
  <si>
    <t>NATURAL GAS</t>
  </si>
  <si>
    <t>GAZ NATUREL</t>
  </si>
  <si>
    <t>Kazakhstan</t>
  </si>
  <si>
    <t>Turkmenistan</t>
  </si>
  <si>
    <t>Uzbekistan</t>
  </si>
  <si>
    <t>Construction</t>
  </si>
  <si>
    <t>Residential</t>
  </si>
  <si>
    <t xml:space="preserve">                                           AIE                                         Eurostat</t>
  </si>
  <si>
    <t>Lignes 4, 6, 8 : Doit correspondre aux quantités dans la ligne 1 du tableau 5.</t>
  </si>
  <si>
    <t>Ligne 26 : Doit correspondre à la somme des cellules 1A et 1B dans le tableau 2b.</t>
  </si>
  <si>
    <t>Row 1: Corresponds to the sum of rows 2, 7, 21.</t>
  </si>
  <si>
    <t>Row 9: Please report fuel use in column A.</t>
  </si>
  <si>
    <t>Row 1: The sum of cells 1A and 1B should correspond to cell A26 in table 2a.</t>
  </si>
  <si>
    <t>Ligne 9 : Veuillez reporter l'utilisation en tant que combustible dans la colonne A.</t>
  </si>
  <si>
    <t>Ligne 1 : Correspond à la somme des lignes 2, 7, 21.</t>
  </si>
  <si>
    <t>Ligne 1 : La somme des cellules 1A et 1B doit correspondre à la cellule A26 dans le tableau 2a.</t>
  </si>
  <si>
    <t>A</t>
  </si>
  <si>
    <t>B</t>
  </si>
  <si>
    <t>C</t>
  </si>
  <si>
    <t>D</t>
  </si>
  <si>
    <t xml:space="preserve">Unit: TJ (GCV)                                                                                                         </t>
  </si>
  <si>
    <t>Unit: TJ (GCV)</t>
  </si>
  <si>
    <t>Road</t>
  </si>
  <si>
    <t>Machinery</t>
  </si>
  <si>
    <t xml:space="preserve">Construction </t>
  </si>
  <si>
    <t>TJ (GCV)</t>
  </si>
  <si>
    <t>COUNTRY OF ORIGIN</t>
  </si>
  <si>
    <t>Total Imports</t>
  </si>
  <si>
    <t>of which: LNG</t>
  </si>
  <si>
    <t xml:space="preserve">Brunei </t>
  </si>
  <si>
    <t xml:space="preserve">Canada </t>
  </si>
  <si>
    <t>Finland</t>
  </si>
  <si>
    <t xml:space="preserve">France </t>
  </si>
  <si>
    <t>Greece</t>
  </si>
  <si>
    <t xml:space="preserve">Iran </t>
  </si>
  <si>
    <t>Ireland</t>
  </si>
  <si>
    <t>Japan</t>
  </si>
  <si>
    <t>Korea</t>
  </si>
  <si>
    <t>Luxembourg</t>
  </si>
  <si>
    <t>New Zealand</t>
  </si>
  <si>
    <t>Nigeria</t>
  </si>
  <si>
    <t>Poland</t>
  </si>
  <si>
    <t>Portugal</t>
  </si>
  <si>
    <t xml:space="preserve">Qatar </t>
  </si>
  <si>
    <t>Spain</t>
  </si>
  <si>
    <t>Sweden</t>
  </si>
  <si>
    <t>Turkey</t>
  </si>
  <si>
    <t xml:space="preserve">Kazakhstan </t>
  </si>
  <si>
    <t>Australia</t>
  </si>
  <si>
    <t xml:space="preserve">Canada                     </t>
  </si>
  <si>
    <t>Czech Republic</t>
  </si>
  <si>
    <t xml:space="preserve">France                     </t>
  </si>
  <si>
    <t xml:space="preserve">Luxembourg                 </t>
  </si>
  <si>
    <t>Norway</t>
  </si>
  <si>
    <t xml:space="preserve">Portugal                   </t>
  </si>
  <si>
    <t>Slovak Republic</t>
  </si>
  <si>
    <t>Russia</t>
  </si>
  <si>
    <t xml:space="preserve">Ukraine                    </t>
  </si>
  <si>
    <t>CSNATTER</t>
  </si>
  <si>
    <t>KAZAKHSTAN</t>
  </si>
  <si>
    <t>TURKMENIST</t>
  </si>
  <si>
    <t>UZBEKISTAN</t>
  </si>
  <si>
    <t>NIGERIA</t>
  </si>
  <si>
    <t>BOSNIAHERZ</t>
  </si>
  <si>
    <t>OTHERASIA</t>
  </si>
  <si>
    <t>NONSPEC</t>
  </si>
  <si>
    <t>INDPROD</t>
  </si>
  <si>
    <t>AGASPRD</t>
  </si>
  <si>
    <t>NAGASPRD</t>
  </si>
  <si>
    <t>TOTIMPSB</t>
  </si>
  <si>
    <t>TOTEXPSB</t>
  </si>
  <si>
    <t>STCHANAT</t>
  </si>
  <si>
    <t>STATDIFF</t>
  </si>
  <si>
    <t>OSNATTER</t>
  </si>
  <si>
    <t>VENTED</t>
  </si>
  <si>
    <t>FLARED</t>
  </si>
  <si>
    <t>NATGASCM</t>
  </si>
  <si>
    <t>NGGVALJO</t>
  </si>
  <si>
    <t>TOTTRANF</t>
  </si>
  <si>
    <t>AUTOELEC</t>
  </si>
  <si>
    <t>AUTOCHP</t>
  </si>
  <si>
    <t>AUTOHEAT</t>
  </si>
  <si>
    <t>TGASWKS</t>
  </si>
  <si>
    <t>TCOKEOVS</t>
  </si>
  <si>
    <t>TNONSPEC</t>
  </si>
  <si>
    <t>TOTENGY</t>
  </si>
  <si>
    <t>ECOKEOVS</t>
  </si>
  <si>
    <t>EGASWKS</t>
  </si>
  <si>
    <t xml:space="preserve">     underground storage reservoir pressures and deliverability rates throughout the output cycle.</t>
  </si>
  <si>
    <t>BUNKERS</t>
  </si>
  <si>
    <t>OSOIL</t>
  </si>
  <si>
    <t>OSCOAL</t>
  </si>
  <si>
    <t>OSRENEW</t>
  </si>
  <si>
    <t>TBLASTFUR</t>
  </si>
  <si>
    <t>EBLASTFUR</t>
  </si>
  <si>
    <t>FISHING</t>
  </si>
  <si>
    <t>CYPRUS</t>
  </si>
  <si>
    <t>EGYPT</t>
  </si>
  <si>
    <t>MALTA</t>
  </si>
  <si>
    <t>MAINELEC</t>
  </si>
  <si>
    <t>MAINCHP</t>
  </si>
  <si>
    <t>Million m3</t>
  </si>
  <si>
    <t>MAINHEAT</t>
  </si>
  <si>
    <t>TGTL</t>
  </si>
  <si>
    <t>EGTL</t>
  </si>
  <si>
    <t>ELNG</t>
  </si>
  <si>
    <t>Gaz récupérable</t>
  </si>
  <si>
    <t>Gaz rejetés</t>
  </si>
  <si>
    <t>Gaz brûlés à la torche</t>
  </si>
  <si>
    <t>Memo: Gaz coussin</t>
  </si>
  <si>
    <t>Niveau des stocks en fin de période</t>
  </si>
  <si>
    <t>Lignes 3 à 8 : Doit correspondre aux quantités du tableau 6C dans le questionnaire annuel Electricité et Chaleur.</t>
  </si>
  <si>
    <t>Algeria</t>
  </si>
  <si>
    <t>Belarus</t>
  </si>
  <si>
    <t>Bosnia and Herzegovina</t>
  </si>
  <si>
    <t>EMINES</t>
  </si>
  <si>
    <t>EPOWERPLT</t>
  </si>
  <si>
    <t>EREFINER</t>
  </si>
  <si>
    <t>Georgia</t>
  </si>
  <si>
    <t>INDCONC</t>
  </si>
  <si>
    <t>ICELAND</t>
  </si>
  <si>
    <t>INDIA</t>
  </si>
  <si>
    <t>India</t>
  </si>
  <si>
    <t>Indonesia</t>
  </si>
  <si>
    <t>Indigenous Production</t>
  </si>
  <si>
    <t>Malaysia</t>
  </si>
  <si>
    <t>MONTENEGRO</t>
  </si>
  <si>
    <t>Montenegro</t>
  </si>
  <si>
    <t>Non-specified/Other</t>
  </si>
  <si>
    <t>OSOURCES</t>
  </si>
  <si>
    <t>SERBIA</t>
  </si>
  <si>
    <t>Serbia</t>
  </si>
  <si>
    <t>NATGASTJ</t>
  </si>
  <si>
    <t>NONENUSETJ</t>
  </si>
  <si>
    <t>ENERGUSETJ</t>
  </si>
  <si>
    <t>Austria</t>
  </si>
  <si>
    <t>Belgium</t>
  </si>
  <si>
    <t>Canada</t>
  </si>
  <si>
    <t>Denmark</t>
  </si>
  <si>
    <t>Germany</t>
  </si>
  <si>
    <t>Hungary</t>
  </si>
  <si>
    <t>Italy</t>
  </si>
  <si>
    <t>Mexico</t>
  </si>
  <si>
    <t>Netherlands</t>
  </si>
  <si>
    <t>Qatar</t>
  </si>
  <si>
    <t>Switzerland</t>
  </si>
  <si>
    <t>United Arab Emirates</t>
  </si>
  <si>
    <t>United Kingdom</t>
  </si>
  <si>
    <t>United States</t>
  </si>
  <si>
    <t>Total Exports</t>
  </si>
  <si>
    <t>Oman</t>
  </si>
  <si>
    <t>Ukraine</t>
  </si>
  <si>
    <t>OMAN</t>
  </si>
  <si>
    <t>Gross Calorific Values</t>
  </si>
  <si>
    <t>Memo:</t>
  </si>
  <si>
    <t>2</t>
  </si>
  <si>
    <t>3</t>
  </si>
  <si>
    <t>4</t>
  </si>
  <si>
    <t>5</t>
  </si>
  <si>
    <t>6</t>
  </si>
  <si>
    <t>7</t>
  </si>
  <si>
    <t>8</t>
  </si>
  <si>
    <t>1</t>
  </si>
  <si>
    <t>9</t>
  </si>
  <si>
    <t>10</t>
  </si>
  <si>
    <t>11</t>
  </si>
  <si>
    <t>12</t>
  </si>
  <si>
    <t>13</t>
  </si>
  <si>
    <t>14</t>
  </si>
  <si>
    <t>15</t>
  </si>
  <si>
    <t>16</t>
  </si>
  <si>
    <t>17</t>
  </si>
  <si>
    <t>18</t>
  </si>
  <si>
    <t>19</t>
  </si>
  <si>
    <t>20</t>
  </si>
  <si>
    <t>21</t>
  </si>
  <si>
    <t>22</t>
  </si>
  <si>
    <t>23</t>
  </si>
  <si>
    <t>24</t>
  </si>
  <si>
    <t>25</t>
  </si>
  <si>
    <t>26</t>
  </si>
  <si>
    <t>Fishing</t>
  </si>
  <si>
    <t>Bulgaria</t>
  </si>
  <si>
    <t>IEA</t>
  </si>
  <si>
    <t>Display message after rounding :</t>
  </si>
  <si>
    <t>Import</t>
  </si>
  <si>
    <t>Export</t>
  </si>
  <si>
    <t>Menu</t>
  </si>
  <si>
    <t>Production nationale</t>
  </si>
  <si>
    <t>Autres sources</t>
  </si>
  <si>
    <t>Importations (1)</t>
  </si>
  <si>
    <t>Exportations (2)</t>
  </si>
  <si>
    <t>Soutages maritimes internationaux</t>
  </si>
  <si>
    <t>Variations des stocks (3)</t>
  </si>
  <si>
    <t>Consommation intérieure (calc)</t>
  </si>
  <si>
    <t>Ecart statistique</t>
  </si>
  <si>
    <t>Consommation intérieure (obs) (4)</t>
  </si>
  <si>
    <t>Pour faciliter l'entrée de données, trois options sont offertes :</t>
  </si>
  <si>
    <t>- l'importation de données via un transfert de données ASCII</t>
  </si>
  <si>
    <t>To facilitate data entry, three options are provided:</t>
  </si>
  <si>
    <t>- Data import using ASCII data transfers</t>
  </si>
  <si>
    <t>Albania</t>
  </si>
  <si>
    <t>Albanie</t>
  </si>
  <si>
    <t>ALBANIA</t>
  </si>
  <si>
    <t>Armenia</t>
  </si>
  <si>
    <t>Arménie</t>
  </si>
  <si>
    <t>ARMENIA</t>
  </si>
  <si>
    <t>Azerbaijan</t>
  </si>
  <si>
    <t>Azerbaïdjan</t>
  </si>
  <si>
    <t>AZERBAIJAN</t>
  </si>
  <si>
    <t>Former Yugoslav Republic of Macedonia</t>
  </si>
  <si>
    <t>ex-République yougoslave de Macédoine</t>
  </si>
  <si>
    <t>Géorgie</t>
  </si>
  <si>
    <t>Israel</t>
  </si>
  <si>
    <t>Israël</t>
  </si>
  <si>
    <t>ISRAEL</t>
  </si>
  <si>
    <t>Kyrgyzstan</t>
  </si>
  <si>
    <t>Kirghizistan</t>
  </si>
  <si>
    <t>KYRGYZSTAN</t>
  </si>
  <si>
    <t>Moldova</t>
  </si>
  <si>
    <t>République de Moldavie</t>
  </si>
  <si>
    <t>Monténégro</t>
  </si>
  <si>
    <t>Tajikistan</t>
  </si>
  <si>
    <t>Tadjikistan</t>
  </si>
  <si>
    <t>TAJIKISTAN</t>
  </si>
  <si>
    <t>Turkménistan</t>
  </si>
  <si>
    <t>AU</t>
  </si>
  <si>
    <t>AT</t>
  </si>
  <si>
    <t>BE</t>
  </si>
  <si>
    <t>CA</t>
  </si>
  <si>
    <t>CZ</t>
  </si>
  <si>
    <t>DK</t>
  </si>
  <si>
    <t>FI</t>
  </si>
  <si>
    <t>FR</t>
  </si>
  <si>
    <t>DE</t>
  </si>
  <si>
    <t>GR</t>
  </si>
  <si>
    <t>HU</t>
  </si>
  <si>
    <t>IS</t>
  </si>
  <si>
    <t>IE</t>
  </si>
  <si>
    <t>IT</t>
  </si>
  <si>
    <t>JP</t>
  </si>
  <si>
    <t>KR</t>
  </si>
  <si>
    <t>LU</t>
  </si>
  <si>
    <t>MX</t>
  </si>
  <si>
    <t>NL</t>
  </si>
  <si>
    <t>NO</t>
  </si>
  <si>
    <t>PL</t>
  </si>
  <si>
    <t>PT</t>
  </si>
  <si>
    <t>SK</t>
  </si>
  <si>
    <t>ES</t>
  </si>
  <si>
    <t>SE</t>
  </si>
  <si>
    <t>CH</t>
  </si>
  <si>
    <t>TR</t>
  </si>
  <si>
    <t>GB</t>
  </si>
  <si>
    <t>US</t>
  </si>
  <si>
    <t>AL</t>
  </si>
  <si>
    <t>AM</t>
  </si>
  <si>
    <t>AZ</t>
  </si>
  <si>
    <t>BY</t>
  </si>
  <si>
    <t>BA</t>
  </si>
  <si>
    <t>BG</t>
  </si>
  <si>
    <t>HR</t>
  </si>
  <si>
    <t>CY</t>
  </si>
  <si>
    <t>EE</t>
  </si>
  <si>
    <t>MK</t>
  </si>
  <si>
    <t>GE</t>
  </si>
  <si>
    <t>IL</t>
  </si>
  <si>
    <t>KZ</t>
  </si>
  <si>
    <t>KG</t>
  </si>
  <si>
    <t>LV</t>
  </si>
  <si>
    <t>LT</t>
  </si>
  <si>
    <t>MT</t>
  </si>
  <si>
    <t>MD</t>
  </si>
  <si>
    <t>ME</t>
  </si>
  <si>
    <t>RO</t>
  </si>
  <si>
    <t>RU</t>
  </si>
  <si>
    <t>RS</t>
  </si>
  <si>
    <t>SI</t>
  </si>
  <si>
    <t>TJ</t>
  </si>
  <si>
    <t>TM</t>
  </si>
  <si>
    <t>UA</t>
  </si>
  <si>
    <t>UZ</t>
  </si>
  <si>
    <t xml:space="preserve">CountryIso : </t>
  </si>
  <si>
    <t xml:space="preserve">IsoCodes : </t>
  </si>
  <si>
    <t>DZ</t>
  </si>
  <si>
    <t>BN</t>
  </si>
  <si>
    <t>EG</t>
  </si>
  <si>
    <t>ID</t>
  </si>
  <si>
    <t>IR</t>
  </si>
  <si>
    <t>IQ</t>
  </si>
  <si>
    <t>LY</t>
  </si>
  <si>
    <t>MY</t>
  </si>
  <si>
    <t>NG</t>
  </si>
  <si>
    <t>OM</t>
  </si>
  <si>
    <t>QA</t>
  </si>
  <si>
    <t>TT</t>
  </si>
  <si>
    <t>AE</t>
  </si>
  <si>
    <t>Y3</t>
  </si>
  <si>
    <t>Y2</t>
  </si>
  <si>
    <t>IN</t>
  </si>
  <si>
    <t>Y1</t>
  </si>
  <si>
    <t>O4</t>
  </si>
  <si>
    <t>P7</t>
  </si>
  <si>
    <t>Chile</t>
  </si>
  <si>
    <t>Chili</t>
  </si>
  <si>
    <t>CHILE</t>
  </si>
  <si>
    <t>CL</t>
  </si>
  <si>
    <t>Yemen</t>
  </si>
  <si>
    <t>YEMEN</t>
  </si>
  <si>
    <t>Equatorial Guinea</t>
  </si>
  <si>
    <t>EQUGUINEA</t>
  </si>
  <si>
    <t>GQ</t>
  </si>
  <si>
    <t>République de Guinée Équatoriale</t>
  </si>
  <si>
    <t>YE</t>
  </si>
  <si>
    <t>République du Yémen</t>
  </si>
  <si>
    <t>Ligne 37, 52 : Veuillez les préciser dans la feuille Remarks.</t>
  </si>
  <si>
    <t>Ligne 53 : Le total doit être reporté à la ligne 7 du tableau 1.</t>
  </si>
  <si>
    <t>Azerbaidjan</t>
  </si>
  <si>
    <t>Other Former Soviet Union</t>
  </si>
  <si>
    <t>Autres Ex-soviétiques</t>
  </si>
  <si>
    <t>Russian Federation</t>
  </si>
  <si>
    <t>Fédération de Russie</t>
  </si>
  <si>
    <t>ARGENTINA</t>
  </si>
  <si>
    <t>Argentina</t>
  </si>
  <si>
    <t>AR</t>
  </si>
  <si>
    <t>Brazil</t>
  </si>
  <si>
    <t>China</t>
  </si>
  <si>
    <t>Chinese Taipei</t>
  </si>
  <si>
    <t>Dominican Republic</t>
  </si>
  <si>
    <t>Kuwait</t>
  </si>
  <si>
    <t>BRAZIL</t>
  </si>
  <si>
    <t>BR</t>
  </si>
  <si>
    <t>CHINA</t>
  </si>
  <si>
    <t>CN</t>
  </si>
  <si>
    <t>T2</t>
  </si>
  <si>
    <t>TAIPEI</t>
  </si>
  <si>
    <t>KW</t>
  </si>
  <si>
    <t>KUWAIT</t>
  </si>
  <si>
    <t>P1</t>
  </si>
  <si>
    <t>OTHERLATIN</t>
  </si>
  <si>
    <t>Argentine</t>
  </si>
  <si>
    <t>Chine</t>
  </si>
  <si>
    <t>Taipei Chinois</t>
  </si>
  <si>
    <t>République dominicaine</t>
  </si>
  <si>
    <t>Koweït</t>
  </si>
  <si>
    <t>Emirats Arabes Unis</t>
  </si>
  <si>
    <t>DO</t>
  </si>
  <si>
    <t>Bresil</t>
  </si>
  <si>
    <t>DOMINICANR</t>
  </si>
  <si>
    <t>Telephone:                           33 1 40 57 66 38</t>
  </si>
  <si>
    <t>Téléphone :                          33 1 40 57 66 38</t>
  </si>
  <si>
    <t>Peru</t>
  </si>
  <si>
    <t>PERU</t>
  </si>
  <si>
    <t>PE</t>
  </si>
  <si>
    <t>Pérou</t>
  </si>
  <si>
    <t xml:space="preserve">                                                                                         Ms. Antigone Gikas</t>
  </si>
  <si>
    <t xml:space="preserve">                                                                                         Mme. Antigone Gikas</t>
  </si>
  <si>
    <t>ANGOLA</t>
  </si>
  <si>
    <t>Angola</t>
  </si>
  <si>
    <t>AO</t>
  </si>
  <si>
    <t>Papua New Guinea</t>
  </si>
  <si>
    <t>Papouasie-Nouvelle-Guinée</t>
  </si>
  <si>
    <t>Row 48, 49, 72: Please specify in the Remarks sheet.</t>
  </si>
  <si>
    <t>Row 73: Total should be carried over to row 6 in table 1.</t>
  </si>
  <si>
    <t>Ligne 48, 49, 72 : Veuillez les préciser dans la feuille Remarks.</t>
  </si>
  <si>
    <t>Ligne 73 : Le total doit être reporté à la ligne 6 du tableau 1.</t>
  </si>
  <si>
    <t>PG</t>
  </si>
  <si>
    <t>PAPUANEWGU</t>
  </si>
  <si>
    <t>Autres Amériques Non OCDE</t>
  </si>
  <si>
    <t>Million cubic metres</t>
  </si>
  <si>
    <t>Millions mètres cube</t>
  </si>
  <si>
    <t>Million Cubic Metres</t>
  </si>
  <si>
    <t>OSABR</t>
  </si>
  <si>
    <t>CSABR</t>
  </si>
  <si>
    <t>Opening stock level (Held abroad)</t>
  </si>
  <si>
    <t>Closing stock level (Held abroad)</t>
  </si>
  <si>
    <t>Opening stock level (National territory)</t>
  </si>
  <si>
    <t>Closing stock level (National territory)</t>
  </si>
  <si>
    <t>Row 6: should correspond to total imports on table 3, row 73.</t>
  </si>
  <si>
    <t>Row 7: should correspond to total exports on table 4, row 66.</t>
  </si>
  <si>
    <t>Row 9: opening stock level minus closing stock level of stocks held on National territory (i.e. row 13 - row14)</t>
  </si>
  <si>
    <t>GCV = Gross calorific value</t>
  </si>
  <si>
    <t>NCV = Net calorifc value</t>
  </si>
  <si>
    <t>Rows 3 to 8: Should correspond to quantities in table 6C in the Electricity and heat annual questionnaire.</t>
  </si>
  <si>
    <t>Rows 4, 6, 8: Should correspond to quantities in row 1 in table 6.</t>
  </si>
  <si>
    <t>Not elsewhere specified (Other)</t>
  </si>
  <si>
    <t>Total final consumption</t>
  </si>
  <si>
    <t>Transport sector</t>
  </si>
  <si>
    <t>of which biogas</t>
  </si>
  <si>
    <t>Pipeline transport</t>
  </si>
  <si>
    <t>Not elsewhere specified (Transport)</t>
  </si>
  <si>
    <t>Industry sector</t>
  </si>
  <si>
    <t>Iron and steel</t>
  </si>
  <si>
    <t>Chemical and petrochemical</t>
  </si>
  <si>
    <t>Non-ferrous metals</t>
  </si>
  <si>
    <t>Non-metallic minerals</t>
  </si>
  <si>
    <t>Transport equipment</t>
  </si>
  <si>
    <t>Mining and quarrying</t>
  </si>
  <si>
    <t>Food beverages and tobacco</t>
  </si>
  <si>
    <t>Paper, pulp and printing</t>
  </si>
  <si>
    <t>Wood and wood products</t>
  </si>
  <si>
    <t>Textiles and leather</t>
  </si>
  <si>
    <t>Not elsewhere specified (Industry)</t>
  </si>
  <si>
    <t>Other sectors</t>
  </si>
  <si>
    <t>Commercial and public services</t>
  </si>
  <si>
    <t>Agriculture/forestry</t>
  </si>
  <si>
    <t>Inland demand (Total consumption)</t>
  </si>
  <si>
    <t>Transformation sector</t>
  </si>
  <si>
    <t>Main activity producer electricity plants</t>
  </si>
  <si>
    <t>Autoproducer electricity plants</t>
  </si>
  <si>
    <t>Main activity producer CHP plants</t>
  </si>
  <si>
    <t>Autoproducer CHP plants</t>
  </si>
  <si>
    <t>Main activity producer heat plants</t>
  </si>
  <si>
    <t>Autoproducer heat plants</t>
  </si>
  <si>
    <t>Gas works (Transformation)</t>
  </si>
  <si>
    <t>Coke ovens (Transformation)</t>
  </si>
  <si>
    <t>Blast furnaces (Transformation)</t>
  </si>
  <si>
    <t>Gas-to-liquids (GTL) plants (Transformation)</t>
  </si>
  <si>
    <t>Not elsewhere specified (Transformation)</t>
  </si>
  <si>
    <t>Energy sector</t>
  </si>
  <si>
    <t>Coal mines</t>
  </si>
  <si>
    <t>Oil and gas extraction</t>
  </si>
  <si>
    <t>Oil refineries</t>
  </si>
  <si>
    <t>Coke ovens (Energy)</t>
  </si>
  <si>
    <t>Blast furnaces (Energy)</t>
  </si>
  <si>
    <t>Gas works (Energy)</t>
  </si>
  <si>
    <t>Electricity, CHP and heat plants</t>
  </si>
  <si>
    <t>Liquefaction (LNG) / regasification plants</t>
  </si>
  <si>
    <t>Gas-to-liquids (GTL) plants (Energy)</t>
  </si>
  <si>
    <t>Not elsewhere specified (Energy)</t>
  </si>
  <si>
    <t>Distribution losses</t>
  </si>
  <si>
    <t>Indigenous production</t>
  </si>
  <si>
    <t>Associated gas</t>
  </si>
  <si>
    <t>Non-associated gas</t>
  </si>
  <si>
    <t>Colliery gas</t>
  </si>
  <si>
    <t>Receipts from other sources</t>
  </si>
  <si>
    <t>Imports (Balance)</t>
  </si>
  <si>
    <t>Exports (Balance)</t>
  </si>
  <si>
    <t>International marine bunkers</t>
  </si>
  <si>
    <t>Stock changes (National territory)</t>
  </si>
  <si>
    <t>Inland consumption (Calculated)</t>
  </si>
  <si>
    <t>Statistical difference</t>
  </si>
  <si>
    <t>Inland consumption (Observed)</t>
  </si>
  <si>
    <t>Recoverable gas</t>
  </si>
  <si>
    <t>Gas vented</t>
  </si>
  <si>
    <t>Gas flared</t>
  </si>
  <si>
    <t>Memo: Cushion gas</t>
  </si>
  <si>
    <t>Cushion gas closing stock level</t>
  </si>
  <si>
    <t>Memo: Receipts from other sources</t>
  </si>
  <si>
    <t>Oil</t>
  </si>
  <si>
    <t>Coal</t>
  </si>
  <si>
    <t>Renewables</t>
  </si>
  <si>
    <t>Total imports (Trade)</t>
  </si>
  <si>
    <t>TABLE 4 - EXPORTS BY DESTINATION</t>
  </si>
  <si>
    <t>Total exports (Trade)</t>
  </si>
  <si>
    <t>Rows 46, 47: Please specify in the Remarks sheet.</t>
  </si>
  <si>
    <t>Row 66: Total should be carried over to row 7 in table 1.</t>
  </si>
  <si>
    <t>Total exports</t>
  </si>
  <si>
    <t>TJ
(Gross calor. value)</t>
  </si>
  <si>
    <t>TABLE 1 - SUPPLY OF NATURAL GAS</t>
  </si>
  <si>
    <t>Energy use</t>
  </si>
  <si>
    <t>Non-energy use</t>
  </si>
  <si>
    <t>TABLE 3 - IMPORTS BY ORIGIN</t>
  </si>
  <si>
    <t>Total imports</t>
  </si>
  <si>
    <t>Type*</t>
  </si>
  <si>
    <t>Working capacity 
Million m3</t>
  </si>
  <si>
    <t xml:space="preserve">Peak output 
Million m3/day </t>
  </si>
  <si>
    <t>TABLE 5 - GAS STORAGE CAPACITY</t>
  </si>
  <si>
    <t xml:space="preserve">           For LNG indicate whether it is above, in or below ground and the number of tanks.</t>
  </si>
  <si>
    <r>
      <rPr>
        <u/>
        <sz val="10"/>
        <rFont val="Arial"/>
        <family val="2"/>
      </rPr>
      <t>Type</t>
    </r>
    <r>
      <rPr>
        <sz val="10"/>
        <rFont val="Arial"/>
        <family val="2"/>
      </rPr>
      <t xml:space="preserve">: For gaseous gas indicate whether it is a depleted field, aquifer or salt cavity. </t>
    </r>
  </si>
  <si>
    <r>
      <rPr>
        <u/>
        <sz val="10"/>
        <rFont val="Arial"/>
        <family val="2"/>
      </rPr>
      <t>Working gas capacity</t>
    </r>
    <r>
      <rPr>
        <sz val="10"/>
        <rFont val="Arial"/>
        <family val="2"/>
      </rPr>
      <t xml:space="preserve"> : total gas storage capacity minus cushion gas.</t>
    </r>
  </si>
  <si>
    <r>
      <rPr>
        <u/>
        <sz val="10"/>
        <rFont val="Arial"/>
        <family val="2"/>
      </rPr>
      <t>Peak output</t>
    </r>
    <r>
      <rPr>
        <sz val="10"/>
        <rFont val="Arial"/>
        <family val="2"/>
      </rPr>
      <t>: the maximum rate at which gas can be withdrawn from storage.</t>
    </r>
  </si>
  <si>
    <t xml:space="preserve"> </t>
  </si>
  <si>
    <t>Type :</t>
  </si>
  <si>
    <t xml:space="preserve">Memo: </t>
  </si>
  <si>
    <t>"Imports (Balance)": should correspond to total imports of table 3.</t>
  </si>
  <si>
    <t>"Exports (Balance)": should correspond to total imports of table 4.</t>
  </si>
  <si>
    <t>"Inland consumption (Observed)": should correspond to row 4 of table 2i_Consumption.</t>
  </si>
  <si>
    <t>Gas-to-Liquids (GTL) plants (Energy)</t>
  </si>
  <si>
    <t>Total final consumption (2ii+2iii)</t>
  </si>
  <si>
    <t>Food, beverages and tobacco</t>
  </si>
  <si>
    <t>Not elsewhere specified  (Other)</t>
  </si>
  <si>
    <t>Table 2a - Consumption</t>
  </si>
  <si>
    <t>Table 2b - TFC - Energy use</t>
  </si>
  <si>
    <t>Table 2b - TFC - Non-energy use</t>
  </si>
  <si>
    <t>TABLE 2a - CONSUMPTION BY SECTOR</t>
  </si>
  <si>
    <t>TABLE 2b - TOTAL FINAL CONSUMPTION BY SECTOR</t>
  </si>
  <si>
    <t>2a. Consumption</t>
  </si>
  <si>
    <t>2b. TFC 
Energy Use</t>
  </si>
  <si>
    <t>2b. TFC 
Non-Energy Use</t>
  </si>
  <si>
    <t>2a. Consommation</t>
  </si>
  <si>
    <t>2b. CFT 
Util. énergétiques</t>
  </si>
  <si>
    <t>2b. CFT 
Util. non énergé.</t>
  </si>
  <si>
    <t>Niveau stocks en début de période (territoire national)</t>
  </si>
  <si>
    <t>Niveau stocks en fin de période (territoire national)</t>
  </si>
  <si>
    <t>Niveau stocks en début de période (détenu à l'étranger)</t>
  </si>
  <si>
    <t>Niveau stocks en fin de période (détenu à l'étranger)</t>
  </si>
  <si>
    <t>Niv. stocks début période (territoire national)</t>
  </si>
  <si>
    <t>Niv. stocks fin période (territoire national)</t>
  </si>
  <si>
    <t>Niv. stocks début période (détenu à l'étranger)</t>
  </si>
  <si>
    <t>Niv. stocks fin période (détenu à l'étranger)</t>
  </si>
  <si>
    <t>Libye</t>
  </si>
  <si>
    <t>Please choose your country:</t>
  </si>
  <si>
    <t>Veuillez choisir votre pays:</t>
  </si>
  <si>
    <t xml:space="preserve">Les Etats Membres de l'Union Européenne sont invités à transmettre le questionnaire complété à Eurostat par </t>
  </si>
  <si>
    <t xml:space="preserve">l'intermédiaire du Point d'Entrée Unique en suivant les procédures de mise en œuvre du système eDAMIS </t>
  </si>
  <si>
    <t>(Administration de fichiers de données électroniques et gestion du système d'information).</t>
  </si>
  <si>
    <t xml:space="preserve">Member countries of the European Union are asked to send this electronic questionnaire to Eurostat via the Single </t>
  </si>
  <si>
    <t xml:space="preserve">Entry Point (SEP) following the implementing procedures of eDAMIS (electronic Data files Administration and </t>
  </si>
  <si>
    <t>Management Information System).</t>
  </si>
  <si>
    <t>Other Non-OECD Americas</t>
  </si>
  <si>
    <t xml:space="preserve">Email address:                     gasaq@iea.org                        estat-energy@ec.europa.eu </t>
  </si>
  <si>
    <t xml:space="preserve">Email :                                 gasaq@iea.org                        estat-energy@ec.europa.eu </t>
  </si>
  <si>
    <t>Other Asia and Oceania</t>
  </si>
  <si>
    <t>Not elsewhere specified</t>
  </si>
  <si>
    <t xml:space="preserve">الجدول 1: تزويد الغاز الطبيعي </t>
  </si>
  <si>
    <t>مليون متر مكعب (على 15 درجة مئوية، 760 ملم زئبق)</t>
  </si>
  <si>
    <t>تيراجول (إجمالي القيمة الحرارية)</t>
  </si>
  <si>
    <t>معدل إجمالي القيمة الحرارية (كيلوجول بالمتر المكعب)</t>
  </si>
  <si>
    <t>معدل صافي القيمة الحرارية (كيلوجول بالمتر المكعب)</t>
  </si>
  <si>
    <t>الإنتاج المحلي</t>
  </si>
  <si>
    <t>الواردات (الميزان)</t>
  </si>
  <si>
    <t>الصادرات (الميزان)</t>
  </si>
  <si>
    <t>مخازن الوقود البحرية الدولية</t>
  </si>
  <si>
    <t>تغيرات المخزون (الأراضي الوطنية)</t>
  </si>
  <si>
    <t>الاستهلاك الداخلي (مُحتسَب)</t>
  </si>
  <si>
    <t>الاستهلاك الداخلي (مُلاحَظ)</t>
  </si>
  <si>
    <t>الفوارق الإحصائية</t>
  </si>
  <si>
    <t>مستوى المخزون الافتتاحي (الأراضي الوطنية)</t>
  </si>
  <si>
    <t>مستوى المخزون الختامي (الأراضي الوطنية)</t>
  </si>
  <si>
    <t>مستوى المخزون الختامي (موجود خارج الحدود)</t>
  </si>
  <si>
    <t>مستوى المخزون الافتتاحي (موجود خارج الحدود)</t>
  </si>
  <si>
    <t xml:space="preserve">مذكرة </t>
  </si>
  <si>
    <t>الطاقة المتجددة</t>
  </si>
  <si>
    <t>النفط</t>
  </si>
  <si>
    <t xml:space="preserve">الفحم </t>
  </si>
  <si>
    <t>الصف 12: يجب أن يتوافق مع الخلية 1A في الجدول 2A.</t>
  </si>
  <si>
    <t>الصف 6: يجب أن يتوافق مع إجمالي الواردات في العامود 3، الصف 73.</t>
  </si>
  <si>
    <t xml:space="preserve"> الصف 7: يجب أن يتوافق مع مجموع الصادرات في العامود 4، الصف 66.</t>
  </si>
  <si>
    <t xml:space="preserve">
الصف 9: مستوى المخزون الافتتاحي ناقص مستوى المخزون الختامي من المخزون الموجود في الأراضي الوطنية (أي الصف 13 - 14)</t>
  </si>
  <si>
    <t>الطلب الداخلي (إجمالي الاستهلاك)</t>
  </si>
  <si>
    <t xml:space="preserve">الجدول 2A: الاستهلاك بحسب القطاع </t>
  </si>
  <si>
    <t>الاستهلاك</t>
  </si>
  <si>
    <t xml:space="preserve">قطاع التحويل
</t>
  </si>
  <si>
    <t xml:space="preserve">محطات توليد الكهرباء ذات النشاط الإنتاجي الأساسي
</t>
  </si>
  <si>
    <t xml:space="preserve">محطات توليد الكهرباء ذات الإنتاج الذاتي
</t>
  </si>
  <si>
    <t xml:space="preserve">محطات توليد الطاقة والحرارة المدمجتين ذات النشاط الإنتاجي الأساسي
</t>
  </si>
  <si>
    <t xml:space="preserve">محطات توليد الطاقة والحرارة المدمجتين ذات الإنتاج الذاتي
</t>
  </si>
  <si>
    <t xml:space="preserve">محطات إنتاج الحرارة ذات النشاط الإنتاجي الإساسي
</t>
  </si>
  <si>
    <t xml:space="preserve">محطات إنتاج الحرارة ذات الإنتاج الذاتي
</t>
  </si>
  <si>
    <t xml:space="preserve">وحدات إنتاج الغاز (التحويل)
</t>
  </si>
  <si>
    <t>أفران الكوك (التحويل)</t>
  </si>
  <si>
    <t>غير محدد (التحويل)</t>
  </si>
  <si>
    <t>قطاع الطاقة</t>
  </si>
  <si>
    <t xml:space="preserve">استخراج النفط والغاز
</t>
  </si>
  <si>
    <t xml:space="preserve">مصافي تكرير النفط </t>
  </si>
  <si>
    <t>أفران الكوك (الطاقة)</t>
  </si>
  <si>
    <t>مناجم الفحم</t>
  </si>
  <si>
    <t>الأفران العالية (التحويل)</t>
  </si>
  <si>
    <t xml:space="preserve">الأفران العالية (الطاقة)
</t>
  </si>
  <si>
    <t xml:space="preserve">وحدات إنتاج الغاز (الطاقة)
</t>
  </si>
  <si>
    <t xml:space="preserve">منشآت التسييل (الغاز الطبيعي السائل)/ التغويز
</t>
  </si>
  <si>
    <t xml:space="preserve">محطات توليد الكهرباء،و توليد الطاقة والحرارة المدمجتين،و إنتاج الحرارة </t>
  </si>
  <si>
    <t xml:space="preserve">منشآت تحويل الغاز إلى سائل (الطاقة)
</t>
  </si>
  <si>
    <t xml:space="preserve">غير محدد (الطاقة)
</t>
  </si>
  <si>
    <t xml:space="preserve">خسارات التوزيع
</t>
  </si>
  <si>
    <t xml:space="preserve">مجموع الاستهلاك النهائي
</t>
  </si>
  <si>
    <t xml:space="preserve">الصف 1: يساوي مجموع الصفوف 2، 14، 25، 26؛ يجب أن يتوافق مع الخلية 12B في الجدول 1. </t>
  </si>
  <si>
    <t xml:space="preserve"> الصفوف 3-8: يجب أن تتوافق كميات في الجدول 6C في الاستبيان السنوي للكهرباء والحرارة .</t>
  </si>
  <si>
    <t xml:space="preserve">الصفوف 4، 6، 8: يجب أن تتوافق مع كميات في الصف 1 في الجدول 6. </t>
  </si>
  <si>
    <t>الصف 26: يجب أن يتوافق مع مجموع الخلايا 1A و 1B في الجدول 2B .</t>
  </si>
  <si>
    <t>الجدول 2b: مجموع الاستهلاك النهائي بحسب القطاع</t>
  </si>
  <si>
    <t xml:space="preserve">الوحدة: تيراجول (إجمالي القيمة الحرارية) </t>
  </si>
  <si>
    <t>مجموع الاستهلاك النهائي</t>
  </si>
  <si>
    <t>الطرق</t>
  </si>
  <si>
    <t>قطاع النقل</t>
  </si>
  <si>
    <t xml:space="preserve">منها الغاز الحيوي </t>
  </si>
  <si>
    <t xml:space="preserve">النقل بأنابيب النفط
</t>
  </si>
  <si>
    <t xml:space="preserve">غير محدد (النقل)
</t>
  </si>
  <si>
    <t xml:space="preserve">قطاع الصناعة
</t>
  </si>
  <si>
    <t xml:space="preserve">الحديد والفولاذ
</t>
  </si>
  <si>
    <t xml:space="preserve">المواد الكيميائية (بما فيها البتروكيميائية)
</t>
  </si>
  <si>
    <t>المعادن اللاحديدية</t>
  </si>
  <si>
    <t xml:space="preserve">فلزات غير معدنية
</t>
  </si>
  <si>
    <t>تجهيزات النقل</t>
  </si>
  <si>
    <t>الآليات</t>
  </si>
  <si>
    <t>المناجم والمقالع</t>
  </si>
  <si>
    <t>المأكولات والمشروبات والتبغ</t>
  </si>
  <si>
    <t>الورق والعجينة الورقية والطباعة</t>
  </si>
  <si>
    <t>الخشب والمنتجات الخشبية</t>
  </si>
  <si>
    <t>البناء</t>
  </si>
  <si>
    <t>الأقمشة والجلود</t>
  </si>
  <si>
    <t>غير محدد (الصناعة)</t>
  </si>
  <si>
    <t>قطاعات أخرى</t>
  </si>
  <si>
    <t>التجارة والخدمات العامة</t>
  </si>
  <si>
    <t>السكن</t>
  </si>
  <si>
    <t>الزراعة/ الأحراج</t>
  </si>
  <si>
    <t>صيد الأسماك</t>
  </si>
  <si>
    <t>غير محدد (غيرها)</t>
  </si>
  <si>
    <t>استخدام الطاقة</t>
  </si>
  <si>
    <t>الاستخدام غير المرتبط بالطاقة</t>
  </si>
  <si>
    <t>الصف 1: يتوافق مع مجموع الصفوف 2 و 7 و 21</t>
  </si>
  <si>
    <t>الصف 1: مجموع الخلايا 1A و 1B يجب أن يتوافق مع الخلية A26 في الجدول 2A.</t>
  </si>
  <si>
    <t>صف 9: الرجاء الإبلاغ عن استخدام الوقود في العمود A.</t>
  </si>
  <si>
    <t xml:space="preserve">الجدول 3: الواردات بحسب المنشأ </t>
  </si>
  <si>
    <t xml:space="preserve">بلد المنشأ </t>
  </si>
  <si>
    <t xml:space="preserve">مليون متر مكعب </t>
  </si>
  <si>
    <t>مجموع الواردات</t>
  </si>
  <si>
    <t>مجموع الصادرات</t>
  </si>
  <si>
    <t>منها: سوائل الغاز الطبيعي</t>
  </si>
  <si>
    <t xml:space="preserve">الجزائر </t>
  </si>
  <si>
    <t xml:space="preserve">أنغولا </t>
  </si>
  <si>
    <t xml:space="preserve">الأرجنتين </t>
  </si>
  <si>
    <t xml:space="preserve">أستراليا </t>
  </si>
  <si>
    <t xml:space="preserve">النمسا </t>
  </si>
  <si>
    <t xml:space="preserve">أذربيجان </t>
  </si>
  <si>
    <t xml:space="preserve">بلجيكا </t>
  </si>
  <si>
    <t xml:space="preserve">البوسنة والهرسك </t>
  </si>
  <si>
    <t xml:space="preserve">بروناي دار السلام </t>
  </si>
  <si>
    <t xml:space="preserve">بلغاريا </t>
  </si>
  <si>
    <t xml:space="preserve">كندا </t>
  </si>
  <si>
    <t xml:space="preserve">شيلي </t>
  </si>
  <si>
    <t xml:space="preserve">كرواتيا </t>
  </si>
  <si>
    <t xml:space="preserve">قبرص </t>
  </si>
  <si>
    <t xml:space="preserve">الجمهورية التشيكية </t>
  </si>
  <si>
    <t xml:space="preserve">الدنمارك </t>
  </si>
  <si>
    <t xml:space="preserve">مصر </t>
  </si>
  <si>
    <t xml:space="preserve">غينيا الاستوائية </t>
  </si>
  <si>
    <t xml:space="preserve">استونيا </t>
  </si>
  <si>
    <t xml:space="preserve">فنلندا </t>
  </si>
  <si>
    <t xml:space="preserve">فرنسا </t>
  </si>
  <si>
    <t xml:space="preserve">ألمانيا </t>
  </si>
  <si>
    <t xml:space="preserve">يونان </t>
  </si>
  <si>
    <t xml:space="preserve">هنغاريا </t>
  </si>
  <si>
    <t xml:space="preserve">أندونيسيا </t>
  </si>
  <si>
    <t xml:space="preserve">جمهورية إيران الإسلامية </t>
  </si>
  <si>
    <t xml:space="preserve">العراق </t>
  </si>
  <si>
    <t xml:space="preserve">ايرلندا </t>
  </si>
  <si>
    <t xml:space="preserve">إسرائيل </t>
  </si>
  <si>
    <t xml:space="preserve">إيطاليا </t>
  </si>
  <si>
    <t xml:space="preserve">اليابان </t>
  </si>
  <si>
    <t xml:space="preserve">كازاخستان </t>
  </si>
  <si>
    <t xml:space="preserve">كوريا </t>
  </si>
  <si>
    <t xml:space="preserve">لاتفيا </t>
  </si>
  <si>
    <t xml:space="preserve">ليبيا </t>
  </si>
  <si>
    <t xml:space="preserve">ليتوانيا </t>
  </si>
  <si>
    <t xml:space="preserve">لوكسمبورغ </t>
  </si>
  <si>
    <t xml:space="preserve">جمهورية مقدونيا اليوغوسلافية السابقة </t>
  </si>
  <si>
    <t xml:space="preserve">ماليزيا </t>
  </si>
  <si>
    <t xml:space="preserve">مالطا </t>
  </si>
  <si>
    <t xml:space="preserve">المكسيك </t>
  </si>
  <si>
    <t xml:space="preserve">الجبل الأسود </t>
  </si>
  <si>
    <t xml:space="preserve">هولندا </t>
  </si>
  <si>
    <t xml:space="preserve">نيوزيلندا </t>
  </si>
  <si>
    <t xml:space="preserve">نيجيريا </t>
  </si>
  <si>
    <t xml:space="preserve">النرويج </t>
  </si>
  <si>
    <t xml:space="preserve">عمان </t>
  </si>
  <si>
    <t xml:space="preserve">غيرها من آسيا وأوقيانوسيا </t>
  </si>
  <si>
    <t xml:space="preserve">غيرها من الاتحاد السوفيتي السابق </t>
  </si>
  <si>
    <t xml:space="preserve">بابوا غينيا الجديدة </t>
  </si>
  <si>
    <t xml:space="preserve">بولندا </t>
  </si>
  <si>
    <t xml:space="preserve">البرتغال </t>
  </si>
  <si>
    <t xml:space="preserve">قطر </t>
  </si>
  <si>
    <t xml:space="preserve">رومانيا </t>
  </si>
  <si>
    <t xml:space="preserve">الاتحاد الروسي </t>
  </si>
  <si>
    <t xml:space="preserve">صربيا </t>
  </si>
  <si>
    <t xml:space="preserve">الجمهورية السلوفاكية </t>
  </si>
  <si>
    <t xml:space="preserve">سلوفينيا </t>
  </si>
  <si>
    <t xml:space="preserve">إسبانيا </t>
  </si>
  <si>
    <t xml:space="preserve">السويد </t>
  </si>
  <si>
    <t xml:space="preserve">سويسرا </t>
  </si>
  <si>
    <t xml:space="preserve">ترينيداد وتوباغو </t>
  </si>
  <si>
    <t xml:space="preserve">تركيا </t>
  </si>
  <si>
    <t xml:space="preserve">تركمانستان </t>
  </si>
  <si>
    <t xml:space="preserve">أوكرانيا </t>
  </si>
  <si>
    <t xml:space="preserve">الأمارات العربية المتحدة </t>
  </si>
  <si>
    <t xml:space="preserve">المملكة المتحدة </t>
  </si>
  <si>
    <t xml:space="preserve">الولايات المتحدة </t>
  </si>
  <si>
    <t xml:space="preserve">أوزبكستان </t>
  </si>
  <si>
    <t>اليمن</t>
  </si>
  <si>
    <t xml:space="preserve">البيرو </t>
  </si>
  <si>
    <t>دول غير محددة/ أخرى</t>
  </si>
  <si>
    <t>مجموع الواردات (التجارة)</t>
  </si>
  <si>
    <t xml:space="preserve">الصف 48، 49، 72: يرجى التحديد في ورقة الملاحظات. </t>
  </si>
  <si>
    <t>الصف 73: المجموع ينبغي نقله إلى الصف 6 في الجدول 1.</t>
  </si>
  <si>
    <t xml:space="preserve">أرمينيا </t>
  </si>
  <si>
    <t xml:space="preserve">روسيا البيضاء </t>
  </si>
  <si>
    <t xml:space="preserve">البرازيل </t>
  </si>
  <si>
    <t xml:space="preserve">الصين </t>
  </si>
  <si>
    <t xml:space="preserve">تايبيه الصينية </t>
  </si>
  <si>
    <t xml:space="preserve">جمهورية الدومينيكان </t>
  </si>
  <si>
    <t xml:space="preserve">جورجيا </t>
  </si>
  <si>
    <t xml:space="preserve">الهند </t>
  </si>
  <si>
    <t xml:space="preserve">الكويت </t>
  </si>
  <si>
    <t xml:space="preserve">قيرغيزستان </t>
  </si>
  <si>
    <t xml:space="preserve">جمهورية مولدوفا </t>
  </si>
  <si>
    <t xml:space="preserve">طاجيكستان </t>
  </si>
  <si>
    <t>أوزبكستان</t>
  </si>
  <si>
    <t>دول أخرى من أميركا غير أعضاء في منظمة التعاون والتنمية في الميدان الاقتصادي</t>
  </si>
  <si>
    <t>مليون متر مكعب</t>
  </si>
  <si>
    <t xml:space="preserve">تيراجول (إجمالي القيمة الحرارية) </t>
  </si>
  <si>
    <t xml:space="preserve">الجدول 4: الصادرات بحسب الوجهة </t>
  </si>
  <si>
    <t>بلد الوجهة</t>
  </si>
  <si>
    <t xml:space="preserve">مجموع الصادرات (التجارة)
</t>
  </si>
  <si>
    <t>الرجاء الإبلاغ عن الصادرات من الإنتاج المحلي فقط.</t>
  </si>
  <si>
    <t xml:space="preserve">الصفوف 46 و 47: يرجى التحديد في ورقة الملاحظات.  </t>
  </si>
  <si>
    <t>الصف 66: المجموع ينبغي نقله إلى الصف 7 في الجدول 1.</t>
  </si>
  <si>
    <t xml:space="preserve">الاسم </t>
  </si>
  <si>
    <t>النوع*</t>
  </si>
  <si>
    <t>القدرة على العمل 
مليون متر مكعب</t>
  </si>
  <si>
    <t xml:space="preserve">ذروة الانتاج
مليون متر مكعب  في النهار </t>
  </si>
  <si>
    <t>الجدول 5: سعة تخزين الغاز</t>
  </si>
  <si>
    <t xml:space="preserve">المجموع </t>
  </si>
  <si>
    <t xml:space="preserve">إذا كانت المعلومات غير متوفرة لهذه الفترة، الرجاء الإبلاغ عن أحدث المعلومات المتاحة، وبيان الفترة المعنية. </t>
  </si>
  <si>
    <t>النوع: بالنسبة للغاز الغازي بين ما إذا كانت هي حقل منضب، طبقة المياه الجوفية، أو تجويف الملح.</t>
  </si>
  <si>
    <t xml:space="preserve">           بالنسبة للغاز الطبيعي المسال بين ما إذا كان من أعلا،في، أو تحت الأرض وعدد الخزانات. </t>
  </si>
  <si>
    <t xml:space="preserve">الجدول 1 - تزويد الغاز الطبيعي </t>
  </si>
  <si>
    <t>مذكرة</t>
  </si>
  <si>
    <t xml:space="preserve">تيراجول </t>
  </si>
  <si>
    <t>إجمالي القيمة الحرارية</t>
  </si>
  <si>
    <t>عمليات إستلام من مصادر أخرى</t>
  </si>
  <si>
    <t>مذكرة: عمليات إستلام من مصادر أخرى</t>
  </si>
  <si>
    <t>قطاع التحويل</t>
  </si>
  <si>
    <t>خسارات التوزيع</t>
  </si>
  <si>
    <t>مجموع الاستهلاك النهائي (2iii+2ii)</t>
  </si>
  <si>
    <t xml:space="preserve">الجدول 2a - الاستهلاك </t>
  </si>
  <si>
    <t>الجدول 2b - مجموع الاستهلاك النهائي - استخدام الطاقة</t>
  </si>
  <si>
    <t xml:space="preserve">الجدول 4i: الصادرات بحسب الوجهة </t>
  </si>
  <si>
    <t>الجدول 4i: الصادرات بحسب الوجهة</t>
  </si>
  <si>
    <t>دول غير محددة/ أخرى: يرجى التحديد في ورقة الملاحظات.</t>
  </si>
  <si>
    <t>الجدول 4ii: الصادرات من سوائل الغاز الطبيعي</t>
  </si>
  <si>
    <t>الجدول 3ii: الواردات من سوائل الغاز الطبيعي</t>
  </si>
  <si>
    <t xml:space="preserve">الجدول 3i: الواردات بحسب المنشأ </t>
  </si>
  <si>
    <t>الجدول 3i: الواردات بحسب المنشأ</t>
  </si>
  <si>
    <t>الجدول 2b - مجموع الاستهلاك النهائي - الاستخدام غير المرتبط بالطاقة</t>
  </si>
  <si>
    <t>الملاحظات</t>
  </si>
  <si>
    <t>الواردات (الميزان): يجب أن تتوافق مع مجموع الواردات من الجدول 3.</t>
  </si>
  <si>
    <t>تغيرات المخزون: مستوى المخزون الافتتاحي ناقص مستوى المخزون الختامي.</t>
  </si>
  <si>
    <t>الصادرات (الميزان): يجب أن تتوافق مع مجموع الواردات من الجدول 4.</t>
  </si>
  <si>
    <t>الاستهلاك الداخلي (الملاحظ): يجب أن يتوافق مع الصف 4 من جدول الاستهلاك - 2i .</t>
  </si>
  <si>
    <t>ملاحظات:</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</si>
</sst>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_____"/>
    <numFmt numFmtId="165" formatCode="#\ ##0;\-\-#\ ##0;\-\-"/>
    <numFmt numFmtId="166" formatCode="#\ ##0;\-#\ ##0;\-\-"/>
    <numFmt numFmtId="167" formatCode="0.0%"/>
    <numFmt numFmtId="168" formatCode="&quot;    &quot;@"/>
    <numFmt numFmtId="169" formatCode="&quot;  &quot;@"/>
    <numFmt numFmtId="170" formatCode="#\ ##0"/>
    <numFmt numFmtId="171" formatCode="0.0"/>
  </numFmts>
  <fonts count="70" x14ac:knownFonts="1">
    <font>
      <sz val="10"/>
      <name val="Arial"/>
    </font>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b/>
      <sz val="12"/>
      <name val="Times New Roman"/>
      <family val="1"/>
    </font>
    <font>
      <b/>
      <vertAlign val="superscript"/>
      <sz val="10"/>
      <name val="Times New Roman"/>
      <family val="1"/>
    </font>
    <font>
      <sz val="9"/>
      <name val="Times New Roman"/>
      <family val="1"/>
    </font>
    <font>
      <i/>
      <sz val="9"/>
      <name val="Times New Roman"/>
      <family val="1"/>
    </font>
    <font>
      <sz val="8"/>
      <name val="Times New Roman"/>
      <family val="1"/>
    </font>
    <font>
      <i/>
      <sz val="8"/>
      <name val="Times New Roman"/>
      <family val="1"/>
    </font>
    <font>
      <sz val="9"/>
      <name val="Arial"/>
      <family val="2"/>
    </font>
    <font>
      <b/>
      <sz val="9"/>
      <name val="Times New Roman"/>
      <family val="1"/>
    </font>
    <font>
      <b/>
      <sz val="9"/>
      <name val="Times New Roman"/>
      <family val="1"/>
    </font>
    <font>
      <sz val="8"/>
      <name val="Arial"/>
      <family val="2"/>
    </font>
    <font>
      <b/>
      <sz val="8"/>
      <name val="Times New Roman"/>
      <family val="1"/>
    </font>
    <font>
      <sz val="8"/>
      <name val="Arial"/>
      <family val="2"/>
    </font>
    <font>
      <b/>
      <vertAlign val="superscript"/>
      <sz val="9"/>
      <name val="Times New Roman"/>
      <family val="1"/>
    </font>
    <font>
      <vertAlign val="superscript"/>
      <sz val="10"/>
      <name val="Times New Roman"/>
      <family val="1"/>
    </font>
    <font>
      <sz val="8"/>
      <color indexed="81"/>
      <name val="Tahoma"/>
      <family val="2"/>
    </font>
    <font>
      <b/>
      <sz val="16"/>
      <name val="Arial"/>
      <family val="2"/>
    </font>
    <font>
      <u/>
      <sz val="8"/>
      <name val="Arial"/>
      <family val="2"/>
    </font>
    <font>
      <sz val="10"/>
      <color indexed="10"/>
      <name val="Arial"/>
      <family val="2"/>
    </font>
    <font>
      <sz val="8"/>
      <color indexed="9"/>
      <name val="Times New Roman"/>
      <family val="1"/>
    </font>
    <font>
      <sz val="9"/>
      <name val="Arial"/>
      <family val="2"/>
    </font>
    <font>
      <b/>
      <sz val="8"/>
      <name val="Arial"/>
      <family val="2"/>
    </font>
    <font>
      <sz val="11"/>
      <name val="Arial"/>
      <family val="2"/>
    </font>
    <font>
      <b/>
      <sz val="9"/>
      <color indexed="62"/>
      <name val="Arial"/>
      <family val="2"/>
    </font>
    <font>
      <b/>
      <sz val="14"/>
      <color indexed="12"/>
      <name val="Arial"/>
      <family val="2"/>
    </font>
    <font>
      <sz val="8"/>
      <color indexed="8"/>
      <name val="Arial"/>
      <family val="2"/>
    </font>
    <font>
      <i/>
      <sz val="9"/>
      <color indexed="10"/>
      <name val="Arial"/>
      <family val="2"/>
    </font>
    <font>
      <b/>
      <sz val="8"/>
      <color indexed="10"/>
      <name val="Arial"/>
      <family val="2"/>
    </font>
    <font>
      <b/>
      <sz val="9"/>
      <color indexed="12"/>
      <name val="Arial"/>
      <family val="2"/>
    </font>
    <font>
      <sz val="10"/>
      <name val="Arial"/>
      <family val="2"/>
    </font>
    <font>
      <sz val="7"/>
      <name val="Arial"/>
      <family val="2"/>
    </font>
    <font>
      <b/>
      <sz val="12"/>
      <name val="Arial"/>
      <family val="2"/>
    </font>
    <font>
      <b/>
      <sz val="10"/>
      <name val="Arial"/>
      <family val="2"/>
    </font>
    <font>
      <b/>
      <sz val="9"/>
      <name val="Arial"/>
      <family val="2"/>
    </font>
    <font>
      <b/>
      <sz val="9"/>
      <color indexed="12"/>
      <name val="Arial"/>
      <family val="2"/>
    </font>
    <font>
      <b/>
      <sz val="9"/>
      <color indexed="10"/>
      <name val="Arial"/>
      <family val="2"/>
    </font>
    <font>
      <sz val="12"/>
      <name val="Arial"/>
      <family val="2"/>
    </font>
    <font>
      <sz val="12"/>
      <color indexed="10"/>
      <name val="Arial"/>
      <family val="2"/>
    </font>
    <font>
      <b/>
      <sz val="11"/>
      <name val="Arial"/>
      <family val="2"/>
    </font>
    <font>
      <b/>
      <sz val="10"/>
      <color indexed="12"/>
      <name val="Arial"/>
      <family val="2"/>
    </font>
    <font>
      <i/>
      <sz val="10"/>
      <name val="Times New Roman"/>
      <family val="1"/>
    </font>
    <font>
      <b/>
      <sz val="12"/>
      <name val="Helvetica"/>
      <family val="2"/>
    </font>
    <font>
      <b/>
      <sz val="10"/>
      <name val="Helvetica"/>
      <family val="2"/>
    </font>
    <font>
      <b/>
      <sz val="14"/>
      <color indexed="18"/>
      <name val="Arial"/>
      <family val="2"/>
    </font>
    <font>
      <i/>
      <sz val="9"/>
      <name val="Arial"/>
      <family val="2"/>
    </font>
    <font>
      <sz val="10"/>
      <color indexed="43"/>
      <name val="Arial"/>
      <family val="2"/>
    </font>
    <font>
      <i/>
      <sz val="9"/>
      <color indexed="10"/>
      <name val="Times New Roman"/>
      <family val="1"/>
    </font>
    <font>
      <b/>
      <u/>
      <sz val="10"/>
      <name val="Arial"/>
      <family val="2"/>
    </font>
    <font>
      <b/>
      <sz val="14"/>
      <name val="Arial"/>
      <family val="2"/>
    </font>
    <font>
      <b/>
      <i/>
      <sz val="10"/>
      <name val="Arial"/>
      <family val="2"/>
    </font>
    <font>
      <b/>
      <u/>
      <sz val="8"/>
      <name val="Arial"/>
      <family val="2"/>
    </font>
    <font>
      <sz val="10"/>
      <color indexed="12"/>
      <name val="Arial"/>
      <family val="2"/>
    </font>
    <font>
      <sz val="16"/>
      <name val="Comic Sans MS"/>
      <family val="4"/>
    </font>
    <font>
      <sz val="16"/>
      <name val="Arial"/>
      <family val="2"/>
    </font>
    <font>
      <u/>
      <sz val="16"/>
      <color indexed="10"/>
      <name val="Comic Sans MS"/>
      <family val="4"/>
    </font>
    <font>
      <b/>
      <sz val="9"/>
      <name val="Helvetica"/>
      <family val="2"/>
    </font>
    <font>
      <b/>
      <sz val="9"/>
      <name val="Wingdings"/>
      <charset val="2"/>
    </font>
    <font>
      <b/>
      <sz val="8"/>
      <name val="Arial"/>
      <family val="2"/>
    </font>
    <font>
      <sz val="8"/>
      <color indexed="9"/>
      <name val="Arial"/>
      <family val="2"/>
    </font>
    <font>
      <sz val="8"/>
      <color indexed="9"/>
      <name val="Arial"/>
      <family val="2"/>
    </font>
    <font>
      <b/>
      <sz val="10"/>
      <color indexed="43"/>
      <name val="Arial"/>
      <family val="2"/>
    </font>
    <font>
      <u/>
      <sz val="10"/>
      <name val="Arial"/>
      <family val="2"/>
    </font>
    <font>
      <sz val="10"/>
      <name val="Arial"/>
      <family val="2"/>
    </font>
    <font>
      <b/>
      <sz val="12"/>
      <color indexed="10"/>
      <name val="Arial"/>
      <family val="2"/>
    </font>
    <font>
      <u/>
      <sz val="10"/>
      <color indexed="12"/>
      <name val="Arial"/>
      <family val="2"/>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09">
    <border>
      <left/>
      <right/>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bottom style="thin">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12"/>
      </left>
      <right style="medium">
        <color indexed="12"/>
      </right>
      <top style="medium">
        <color indexed="12"/>
      </top>
      <bottom/>
      <diagonal/>
    </border>
    <border>
      <left style="medium">
        <color indexed="12"/>
      </left>
      <right style="thin">
        <color indexed="12"/>
      </right>
      <top style="medium">
        <color indexed="12"/>
      </top>
      <bottom/>
      <diagonal/>
    </border>
    <border>
      <left style="medium">
        <color indexed="12"/>
      </left>
      <right style="medium">
        <color indexed="12"/>
      </right>
      <top/>
      <bottom/>
      <diagonal/>
    </border>
    <border>
      <left style="medium">
        <color indexed="12"/>
      </left>
      <right style="thin">
        <color indexed="12"/>
      </right>
      <top/>
      <bottom/>
      <diagonal/>
    </border>
    <border>
      <left style="medium">
        <color indexed="12"/>
      </left>
      <right style="medium">
        <color indexed="12"/>
      </right>
      <top style="medium">
        <color indexed="12"/>
      </top>
      <bottom style="medium">
        <color indexed="12"/>
      </bottom>
      <diagonal/>
    </border>
    <border>
      <left style="medium">
        <color indexed="12"/>
      </left>
      <right style="medium">
        <color indexed="12"/>
      </right>
      <top/>
      <bottom style="medium">
        <color indexed="12"/>
      </bottom>
      <diagonal/>
    </border>
    <border>
      <left style="medium">
        <color indexed="12"/>
      </left>
      <right style="thin">
        <color indexed="12"/>
      </right>
      <top/>
      <bottom style="medium">
        <color indexed="12"/>
      </bottom>
      <diagonal/>
    </border>
    <border>
      <left/>
      <right/>
      <top style="thin">
        <color indexed="9"/>
      </top>
      <bottom style="medium">
        <color indexed="8"/>
      </bottom>
      <diagonal/>
    </border>
    <border>
      <left/>
      <right style="medium">
        <color indexed="8"/>
      </right>
      <top style="thin">
        <color indexed="9"/>
      </top>
      <bottom style="medium">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12"/>
      </right>
      <top style="medium">
        <color indexed="12"/>
      </top>
      <bottom/>
      <diagonal/>
    </border>
    <border>
      <left/>
      <right style="medium">
        <color indexed="12"/>
      </right>
      <top/>
      <bottom/>
      <diagonal/>
    </border>
    <border>
      <left/>
      <right style="medium">
        <color indexed="12"/>
      </right>
      <top/>
      <bottom style="medium">
        <color indexed="12"/>
      </bottom>
      <diagonal/>
    </border>
    <border>
      <left style="thin">
        <color indexed="64"/>
      </left>
      <right/>
      <top/>
      <bottom style="medium">
        <color indexed="64"/>
      </bottom>
      <diagonal/>
    </border>
    <border>
      <left style="hair">
        <color indexed="64"/>
      </left>
      <right style="medium">
        <color indexed="64"/>
      </right>
      <top style="thin">
        <color indexed="64"/>
      </top>
      <bottom style="thin">
        <color indexed="64"/>
      </bottom>
      <diagonal/>
    </border>
    <border>
      <left style="thin">
        <color indexed="9"/>
      </left>
      <right/>
      <top style="thin">
        <color indexed="9"/>
      </top>
      <bottom style="medium">
        <color indexed="8"/>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medium">
        <color indexed="12"/>
      </top>
      <bottom/>
      <diagonal/>
    </border>
    <border>
      <left/>
      <right/>
      <top/>
      <bottom style="medium">
        <color indexed="12"/>
      </bottom>
      <diagonal/>
    </border>
    <border>
      <left style="medium">
        <color indexed="64"/>
      </left>
      <right/>
      <top/>
      <bottom style="dotted">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12"/>
      </top>
      <bottom/>
      <diagonal/>
    </border>
    <border>
      <left style="thin">
        <color indexed="64"/>
      </left>
      <right style="thin">
        <color indexed="64"/>
      </right>
      <top/>
      <bottom style="medium">
        <color indexed="12"/>
      </bottom>
      <diagonal/>
    </border>
    <border>
      <left style="thin">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medium">
        <color indexed="12"/>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rgb="FF040AFC"/>
      </left>
      <right style="medium">
        <color rgb="FF040AFC"/>
      </right>
      <top style="medium">
        <color rgb="FF040AFC"/>
      </top>
      <bottom style="medium">
        <color rgb="FF040AFC"/>
      </bottom>
      <diagonal/>
    </border>
    <border>
      <left style="thin">
        <color theme="0"/>
      </left>
      <right style="thin">
        <color theme="0"/>
      </right>
      <top style="thin">
        <color theme="0"/>
      </top>
      <bottom style="thin">
        <color theme="0"/>
      </bottom>
      <diagonal/>
    </border>
  </borders>
  <cellStyleXfs count="356">
    <xf numFmtId="0" fontId="0" fillId="0" borderId="0"/>
    <xf numFmtId="0" fontId="3" fillId="2" borderId="0" applyNumberFormat="0" applyBorder="0" applyAlignment="0">
      <protection hidden="1"/>
    </xf>
    <xf numFmtId="0" fontId="67" fillId="2" borderId="0" applyNumberFormat="0" applyBorder="0" applyAlignment="0">
      <protection hidden="1"/>
    </xf>
    <xf numFmtId="0" fontId="69" fillId="0" borderId="0" applyNumberFormat="0" applyFill="0" applyBorder="0" applyAlignment="0" applyProtection="0">
      <alignment vertical="top"/>
      <protection locked="0"/>
    </xf>
    <xf numFmtId="0" fontId="3" fillId="3" borderId="0" applyNumberFormat="0" applyFont="0" applyBorder="0" applyAlignment="0"/>
    <xf numFmtId="0" fontId="67" fillId="3" borderId="0" applyNumberFormat="0" applyFont="0" applyBorder="0" applyAlignment="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0" fontId="12" fillId="0" borderId="0"/>
    <xf numFmtId="0" fontId="67" fillId="0" borderId="0"/>
    <xf numFmtId="0" fontId="3" fillId="0" borderId="0"/>
    <xf numFmtId="0" fontId="3" fillId="0" borderId="0"/>
    <xf numFmtId="0" fontId="3" fillId="0" borderId="0"/>
    <xf numFmtId="0" fontId="15" fillId="0" borderId="0"/>
    <xf numFmtId="0" fontId="48" fillId="4" borderId="1">
      <alignment horizontal="center" vertical="center"/>
    </xf>
    <xf numFmtId="0" fontId="68" fillId="0" borderId="2">
      <alignment horizontal="center"/>
      <protection hidden="1"/>
    </xf>
    <xf numFmtId="0" fontId="2" fillId="0" borderId="0"/>
    <xf numFmtId="0" fontId="3" fillId="0" borderId="0"/>
    <xf numFmtId="0" fontId="3" fillId="2" borderId="0" applyNumberFormat="0" applyBorder="0" applyAlignment="0">
      <protection hidden="1"/>
    </xf>
    <xf numFmtId="0" fontId="3" fillId="3" borderId="0" applyNumberFormat="0" applyFont="0" applyBorder="0" applyAlignment="0"/>
    <xf numFmtId="0" fontId="12" fillId="0" borderId="0"/>
    <xf numFmtId="0" fontId="3" fillId="0" borderId="0"/>
    <xf numFmtId="0" fontId="1" fillId="0" borderId="0"/>
    <xf numFmtId="0" fontId="3" fillId="0" borderId="0"/>
    <xf numFmtId="0" fontId="12" fillId="0" borderId="0"/>
    <xf numFmtId="0" fontId="3" fillId="0" borderId="0"/>
    <xf numFmtId="0" fontId="3" fillId="2" borderId="0" applyNumberFormat="0" applyBorder="0" applyAlignment="0">
      <protection hidden="1"/>
    </xf>
    <xf numFmtId="0" fontId="12" fillId="0" borderId="0"/>
    <xf numFmtId="0" fontId="3" fillId="0" borderId="0"/>
    <xf numFmtId="0" fontId="3" fillId="3" borderId="0" applyNumberFormat="0" applyFont="0" applyBorder="0" applyAlignment="0"/>
    <xf numFmtId="0" fontId="1" fillId="0" borderId="0"/>
    <xf numFmtId="0" fontId="3" fillId="3" borderId="0" applyNumberFormat="0" applyFont="0" applyBorder="0" applyAlignment="0"/>
    <xf numFmtId="0" fontId="3" fillId="0" borderId="0"/>
    <xf numFmtId="0" fontId="12" fillId="0" borderId="0"/>
    <xf numFmtId="0" fontId="3" fillId="0" borderId="0"/>
    <xf numFmtId="0" fontId="1" fillId="0" borderId="0"/>
    <xf numFmtId="0" fontId="1" fillId="0" borderId="0"/>
    <xf numFmtId="0" fontId="3" fillId="0" borderId="0"/>
    <xf numFmtId="0" fontId="12" fillId="0" borderId="0"/>
    <xf numFmtId="0" fontId="12" fillId="0" borderId="0"/>
    <xf numFmtId="0" fontId="12" fillId="0" borderId="0"/>
    <xf numFmtId="0" fontId="3" fillId="3" borderId="0" applyNumberFormat="0" applyFont="0" applyBorder="0" applyAlignment="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3" fillId="0" borderId="0"/>
    <xf numFmtId="0" fontId="3" fillId="2" borderId="0" applyNumberFormat="0" applyBorder="0" applyAlignment="0">
      <protection hidden="1"/>
    </xf>
    <xf numFmtId="0" fontId="12" fillId="0" borderId="0"/>
    <xf numFmtId="0" fontId="12" fillId="0" borderId="0"/>
    <xf numFmtId="0" fontId="3" fillId="0" borderId="0"/>
    <xf numFmtId="0" fontId="12" fillId="0" borderId="0"/>
    <xf numFmtId="0" fontId="3" fillId="0" borderId="0"/>
    <xf numFmtId="0" fontId="12" fillId="0" borderId="0"/>
    <xf numFmtId="0" fontId="1" fillId="0" borderId="0"/>
    <xf numFmtId="0" fontId="1" fillId="0" borderId="0"/>
    <xf numFmtId="0" fontId="3" fillId="0" borderId="0"/>
    <xf numFmtId="0" fontId="1" fillId="0" borderId="0"/>
    <xf numFmtId="0" fontId="3" fillId="3" borderId="0" applyNumberFormat="0" applyFont="0" applyBorder="0" applyAlignment="0"/>
    <xf numFmtId="0" fontId="12" fillId="0" borderId="0"/>
    <xf numFmtId="0" fontId="3" fillId="0" borderId="0"/>
    <xf numFmtId="0" fontId="3" fillId="0" borderId="0"/>
    <xf numFmtId="0" fontId="12" fillId="0" borderId="0"/>
    <xf numFmtId="0" fontId="3" fillId="2" borderId="0" applyNumberFormat="0" applyBorder="0" applyAlignment="0">
      <protection hidden="1"/>
    </xf>
    <xf numFmtId="0" fontId="3" fillId="0" borderId="0"/>
    <xf numFmtId="0" fontId="12" fillId="0" borderId="0"/>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3" fillId="2" borderId="0" applyNumberFormat="0" applyBorder="0" applyAlignment="0">
      <protection hidden="1"/>
    </xf>
    <xf numFmtId="0" fontId="3" fillId="0" borderId="0"/>
    <xf numFmtId="0" fontId="12" fillId="0" borderId="0"/>
    <xf numFmtId="0" fontId="3" fillId="0" borderId="0"/>
    <xf numFmtId="0" fontId="12" fillId="0" borderId="0"/>
    <xf numFmtId="0" fontId="3" fillId="0" borderId="0"/>
    <xf numFmtId="0" fontId="3" fillId="0" borderId="0"/>
    <xf numFmtId="0" fontId="12" fillId="0" borderId="0"/>
    <xf numFmtId="0" fontId="12" fillId="0" borderId="0"/>
    <xf numFmtId="0" fontId="3" fillId="0" borderId="0"/>
    <xf numFmtId="0" fontId="12" fillId="0" borderId="0"/>
    <xf numFmtId="0" fontId="12" fillId="0" borderId="0"/>
    <xf numFmtId="0" fontId="3" fillId="0" borderId="0"/>
    <xf numFmtId="0" fontId="3" fillId="0" borderId="0"/>
    <xf numFmtId="0" fontId="12" fillId="0" borderId="0"/>
    <xf numFmtId="0" fontId="3" fillId="2" borderId="0" applyNumberFormat="0" applyBorder="0" applyAlignment="0">
      <protection hidden="1"/>
    </xf>
    <xf numFmtId="0" fontId="3" fillId="0" borderId="0"/>
    <xf numFmtId="0" fontId="3" fillId="0" borderId="0"/>
    <xf numFmtId="0" fontId="12" fillId="0" borderId="0"/>
    <xf numFmtId="0" fontId="12" fillId="0" borderId="0"/>
    <xf numFmtId="0" fontId="3" fillId="0" borderId="0"/>
    <xf numFmtId="0" fontId="12" fillId="0" borderId="0"/>
    <xf numFmtId="0" fontId="3" fillId="0" borderId="0"/>
    <xf numFmtId="0" fontId="12" fillId="0" borderId="0"/>
    <xf numFmtId="0" fontId="3" fillId="0" borderId="0"/>
    <xf numFmtId="0" fontId="12" fillId="0" borderId="0"/>
    <xf numFmtId="0" fontId="3" fillId="0" borderId="0"/>
    <xf numFmtId="0" fontId="3" fillId="2" borderId="0" applyNumberFormat="0" applyBorder="0" applyAlignment="0">
      <protection hidden="1"/>
    </xf>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12" fillId="0" borderId="0"/>
    <xf numFmtId="0" fontId="3" fillId="0" borderId="0"/>
    <xf numFmtId="0" fontId="12" fillId="0" borderId="0"/>
    <xf numFmtId="0" fontId="3" fillId="0" borderId="0"/>
    <xf numFmtId="0" fontId="1" fillId="0" borderId="0"/>
    <xf numFmtId="0" fontId="12" fillId="0" borderId="0"/>
    <xf numFmtId="0" fontId="3" fillId="0" borderId="0"/>
    <xf numFmtId="0" fontId="12" fillId="0" borderId="0"/>
    <xf numFmtId="0" fontId="3" fillId="3" borderId="0" applyNumberFormat="0" applyFont="0" applyBorder="0" applyAlignment="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1" fillId="0" borderId="0"/>
    <xf numFmtId="0" fontId="3" fillId="0" borderId="0"/>
    <xf numFmtId="0" fontId="12" fillId="0" borderId="0"/>
    <xf numFmtId="0" fontId="12" fillId="0" borderId="0"/>
    <xf numFmtId="0" fontId="12"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1" fillId="0" borderId="0"/>
    <xf numFmtId="0" fontId="12" fillId="0" borderId="0"/>
    <xf numFmtId="0" fontId="3" fillId="0" borderId="0"/>
    <xf numFmtId="0" fontId="12" fillId="0" borderId="0"/>
    <xf numFmtId="0" fontId="3" fillId="0" borderId="0"/>
    <xf numFmtId="0" fontId="1" fillId="0" borderId="0"/>
    <xf numFmtId="0" fontId="12" fillId="0" borderId="0"/>
    <xf numFmtId="0" fontId="3" fillId="0" borderId="0"/>
    <xf numFmtId="0" fontId="12" fillId="0" borderId="0"/>
    <xf numFmtId="0" fontId="12" fillId="0" borderId="0"/>
    <xf numFmtId="0" fontId="3" fillId="2" borderId="0" applyNumberFormat="0" applyBorder="0" applyAlignment="0">
      <protection hidden="1"/>
    </xf>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1" fillId="0" borderId="0"/>
    <xf numFmtId="0" fontId="3" fillId="0" borderId="0"/>
    <xf numFmtId="0" fontId="12" fillId="0" borderId="0"/>
    <xf numFmtId="0" fontId="3" fillId="3" borderId="0" applyNumberFormat="0" applyFont="0" applyBorder="0" applyAlignment="0"/>
    <xf numFmtId="0" fontId="12"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12" fillId="0" borderId="0"/>
    <xf numFmtId="0" fontId="12" fillId="0" borderId="0"/>
    <xf numFmtId="0" fontId="1" fillId="0" borderId="0"/>
    <xf numFmtId="0" fontId="12" fillId="0" borderId="0"/>
    <xf numFmtId="0" fontId="3" fillId="0" borderId="0"/>
    <xf numFmtId="0" fontId="12" fillId="0" borderId="0"/>
    <xf numFmtId="0" fontId="3" fillId="0" borderId="0"/>
    <xf numFmtId="0" fontId="1" fillId="0" borderId="0"/>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1"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3" fillId="0" borderId="0"/>
    <xf numFmtId="0" fontId="3" fillId="0" borderId="0"/>
    <xf numFmtId="0" fontId="1" fillId="0" borderId="0"/>
    <xf numFmtId="0" fontId="3" fillId="0" borderId="0"/>
    <xf numFmtId="0" fontId="3" fillId="0" borderId="0"/>
    <xf numFmtId="0" fontId="12" fillId="0" borderId="0"/>
    <xf numFmtId="0" fontId="12" fillId="0" borderId="0"/>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3" fillId="0" borderId="0"/>
    <xf numFmtId="0" fontId="1" fillId="0" borderId="0"/>
    <xf numFmtId="0" fontId="3" fillId="0" borderId="0"/>
    <xf numFmtId="0" fontId="12"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1" fillId="0" borderId="0"/>
    <xf numFmtId="0" fontId="12" fillId="0" borderId="0"/>
    <xf numFmtId="0" fontId="3" fillId="0" borderId="0"/>
    <xf numFmtId="0" fontId="3"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3" fillId="0" borderId="0"/>
    <xf numFmtId="0" fontId="12" fillId="0" borderId="0"/>
    <xf numFmtId="0" fontId="12" fillId="0" borderId="0"/>
    <xf numFmtId="0" fontId="3" fillId="0" borderId="0"/>
    <xf numFmtId="0" fontId="3" fillId="0" borderId="0"/>
    <xf numFmtId="0" fontId="12" fillId="0" borderId="0"/>
    <xf numFmtId="0" fontId="3" fillId="0" borderId="0"/>
    <xf numFmtId="0" fontId="12"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3" fillId="0" borderId="0"/>
    <xf numFmtId="0" fontId="12" fillId="0" borderId="0"/>
    <xf numFmtId="0" fontId="3" fillId="0" borderId="0"/>
    <xf numFmtId="0" fontId="1" fillId="0" borderId="0"/>
    <xf numFmtId="0" fontId="3" fillId="0" borderId="0"/>
    <xf numFmtId="0" fontId="12" fillId="0" borderId="0"/>
    <xf numFmtId="0" fontId="1" fillId="0" borderId="0"/>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3" fillId="3" borderId="0" applyNumberFormat="0" applyFont="0" applyBorder="0" applyAlignment="0"/>
    <xf numFmtId="0" fontId="12" fillId="0" borderId="0"/>
    <xf numFmtId="0" fontId="3" fillId="0" borderId="0"/>
    <xf numFmtId="0" fontId="12"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3" fillId="0" borderId="0"/>
    <xf numFmtId="0" fontId="1" fillId="0" borderId="0"/>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12" fillId="0" borderId="0"/>
    <xf numFmtId="0" fontId="3" fillId="0" borderId="0"/>
    <xf numFmtId="0" fontId="3" fillId="0" borderId="0"/>
    <xf numFmtId="0" fontId="12" fillId="0" borderId="0"/>
    <xf numFmtId="0" fontId="12" fillId="0" borderId="0"/>
    <xf numFmtId="0" fontId="3" fillId="0" borderId="0"/>
    <xf numFmtId="0" fontId="3" fillId="0" borderId="0"/>
    <xf numFmtId="0" fontId="12" fillId="0" borderId="0"/>
    <xf numFmtId="0" fontId="12" fillId="0" borderId="0"/>
    <xf numFmtId="0" fontId="3" fillId="0" borderId="0"/>
    <xf numFmtId="0" fontId="12" fillId="0" borderId="0"/>
    <xf numFmtId="0" fontId="12" fillId="0" borderId="0"/>
    <xf numFmtId="0" fontId="3" fillId="0" borderId="0"/>
    <xf numFmtId="0" fontId="12" fillId="0" borderId="0"/>
    <xf numFmtId="0" fontId="3" fillId="0" borderId="0"/>
    <xf numFmtId="0" fontId="12" fillId="0" borderId="0"/>
    <xf numFmtId="0" fontId="3" fillId="0" borderId="0"/>
    <xf numFmtId="0" fontId="3" fillId="0" borderId="0"/>
    <xf numFmtId="0" fontId="3" fillId="0" borderId="0"/>
    <xf numFmtId="0" fontId="12" fillId="0" borderId="0"/>
    <xf numFmtId="0" fontId="3" fillId="0" borderId="0"/>
    <xf numFmtId="0" fontId="12" fillId="0" borderId="0"/>
    <xf numFmtId="0" fontId="12" fillId="0" borderId="0"/>
    <xf numFmtId="0" fontId="3" fillId="0" borderId="0"/>
    <xf numFmtId="0" fontId="3" fillId="0" borderId="0"/>
    <xf numFmtId="0" fontId="12" fillId="0" borderId="0"/>
    <xf numFmtId="0" fontId="3" fillId="0" borderId="0"/>
    <xf numFmtId="0" fontId="1" fillId="0" borderId="0"/>
    <xf numFmtId="0" fontId="3" fillId="0" borderId="0"/>
    <xf numFmtId="0" fontId="12" fillId="0" borderId="0"/>
    <xf numFmtId="0" fontId="3" fillId="0" borderId="0"/>
    <xf numFmtId="0" fontId="3" fillId="0" borderId="0"/>
    <xf numFmtId="0" fontId="12" fillId="0" borderId="0"/>
    <xf numFmtId="0" fontId="3" fillId="0" borderId="0"/>
    <xf numFmtId="0" fontId="12" fillId="0" borderId="0"/>
    <xf numFmtId="0" fontId="3" fillId="0" borderId="0"/>
    <xf numFmtId="0" fontId="12" fillId="0" borderId="0"/>
    <xf numFmtId="0" fontId="12" fillId="0" borderId="0"/>
    <xf numFmtId="0" fontId="3" fillId="0" borderId="0"/>
    <xf numFmtId="0" fontId="12" fillId="0" borderId="0"/>
    <xf numFmtId="0" fontId="12" fillId="0" borderId="0"/>
    <xf numFmtId="0" fontId="3" fillId="0" borderId="0"/>
    <xf numFmtId="0" fontId="12" fillId="0" borderId="0"/>
    <xf numFmtId="0" fontId="3" fillId="0" borderId="0"/>
    <xf numFmtId="0" fontId="12" fillId="0" borderId="0"/>
  </cellStyleXfs>
  <cellXfs count="907">
    <xf numFmtId="0" fontId="0" fillId="0" borderId="0" xfId="0"/>
    <xf numFmtId="0" fontId="4" fillId="0" borderId="0" xfId="0" applyFont="1" applyProtection="1"/>
    <xf numFmtId="0" fontId="15" fillId="0" borderId="0" xfId="0" applyFont="1" applyProtection="1"/>
    <xf numFmtId="0" fontId="0" fillId="0" borderId="0" xfId="0" applyProtection="1"/>
    <xf numFmtId="0" fontId="10" fillId="0" borderId="0" xfId="0" applyFont="1" applyAlignment="1" applyProtection="1">
      <alignment horizontal="center"/>
    </xf>
    <xf numFmtId="0" fontId="8" fillId="0" borderId="0" xfId="0" applyFont="1" applyProtection="1"/>
    <xf numFmtId="0" fontId="12" fillId="0" borderId="0" xfId="0" applyFont="1" applyProtection="1"/>
    <xf numFmtId="0" fontId="10" fillId="0" borderId="3" xfId="0" applyFont="1" applyBorder="1" applyAlignment="1" applyProtection="1">
      <alignment horizontal="center"/>
    </xf>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0" xfId="0" applyFont="1" applyProtection="1"/>
    <xf numFmtId="0" fontId="14" fillId="0" borderId="0" xfId="0" applyFont="1" applyProtection="1"/>
    <xf numFmtId="0" fontId="10" fillId="0" borderId="0" xfId="0" applyFont="1" applyBorder="1" applyAlignment="1" applyProtection="1">
      <alignment horizontal="center"/>
    </xf>
    <xf numFmtId="165" fontId="4" fillId="0" borderId="0" xfId="0" applyNumberFormat="1" applyFont="1" applyBorder="1" applyProtection="1"/>
    <xf numFmtId="0" fontId="4" fillId="0" borderId="0" xfId="0" applyFont="1" applyBorder="1" applyProtection="1"/>
    <xf numFmtId="0" fontId="4" fillId="0" borderId="0" xfId="0" applyNumberFormat="1" applyFont="1" applyProtection="1"/>
    <xf numFmtId="0" fontId="15" fillId="0" borderId="0" xfId="0" applyFont="1" applyAlignment="1" applyProtection="1">
      <alignment horizontal="center"/>
    </xf>
    <xf numFmtId="0" fontId="4" fillId="0" borderId="0" xfId="0" applyFont="1" applyAlignment="1" applyProtection="1">
      <alignment horizontal="centerContinuous"/>
    </xf>
    <xf numFmtId="0" fontId="10" fillId="0" borderId="6" xfId="0" applyFont="1" applyBorder="1" applyAlignment="1" applyProtection="1">
      <alignment horizontal="center"/>
    </xf>
    <xf numFmtId="165" fontId="10" fillId="0" borderId="0" xfId="0" applyNumberFormat="1" applyFont="1" applyProtection="1"/>
    <xf numFmtId="0" fontId="11" fillId="0" borderId="0" xfId="0" applyFont="1" applyAlignment="1" applyProtection="1">
      <alignment horizontal="center"/>
    </xf>
    <xf numFmtId="0" fontId="10" fillId="0" borderId="6" xfId="0" applyFont="1" applyBorder="1" applyAlignment="1" applyProtection="1">
      <alignment horizontal="left"/>
    </xf>
    <xf numFmtId="0" fontId="10" fillId="0" borderId="3" xfId="0" applyFont="1" applyBorder="1" applyAlignment="1" applyProtection="1">
      <alignment horizontal="left"/>
    </xf>
    <xf numFmtId="0" fontId="10" fillId="0" borderId="7" xfId="0" applyFont="1" applyBorder="1" applyAlignment="1" applyProtection="1">
      <alignment horizontal="centerContinuous" vertical="center"/>
    </xf>
    <xf numFmtId="0" fontId="10" fillId="0" borderId="5" xfId="0" applyFont="1" applyBorder="1" applyAlignment="1" applyProtection="1">
      <alignment horizontal="centerContinuous" vertical="center"/>
    </xf>
    <xf numFmtId="0" fontId="10" fillId="0" borderId="0" xfId="0" applyNumberFormat="1" applyFont="1" applyProtection="1"/>
    <xf numFmtId="16" fontId="10" fillId="0" borderId="0" xfId="0" quotePrefix="1" applyNumberFormat="1" applyFont="1" applyAlignment="1" applyProtection="1">
      <alignment horizontal="center"/>
    </xf>
    <xf numFmtId="0" fontId="6" fillId="0" borderId="0" xfId="0" applyFont="1" applyAlignment="1" applyProtection="1">
      <alignment horizontal="centerContinuous"/>
    </xf>
    <xf numFmtId="0" fontId="11" fillId="0" borderId="6" xfId="0" applyFont="1" applyBorder="1" applyAlignment="1" applyProtection="1">
      <alignment horizontal="center" vertical="top"/>
    </xf>
    <xf numFmtId="0" fontId="10" fillId="0" borderId="7" xfId="0" applyFont="1" applyBorder="1" applyAlignment="1" applyProtection="1">
      <alignment horizontal="center" vertical="center" wrapText="1"/>
    </xf>
    <xf numFmtId="0" fontId="10" fillId="0" borderId="6" xfId="0" applyFont="1" applyBorder="1" applyAlignment="1" applyProtection="1">
      <alignment horizontal="centerContinuous"/>
    </xf>
    <xf numFmtId="0" fontId="4" fillId="0" borderId="0" xfId="0" applyNumberFormat="1" applyFont="1" applyAlignment="1" applyProtection="1">
      <alignment horizontal="center" vertical="center" wrapText="1"/>
    </xf>
    <xf numFmtId="0" fontId="10" fillId="0" borderId="3" xfId="0" applyFont="1" applyBorder="1" applyAlignment="1" applyProtection="1">
      <alignment horizontal="centerContinuous"/>
    </xf>
    <xf numFmtId="0" fontId="17" fillId="0" borderId="0" xfId="0" applyFont="1"/>
    <xf numFmtId="3" fontId="8" fillId="0" borderId="7" xfId="0" applyNumberFormat="1" applyFont="1" applyBorder="1" applyProtection="1">
      <protection locked="0"/>
    </xf>
    <xf numFmtId="0" fontId="15" fillId="0" borderId="0" xfId="0" applyFont="1"/>
    <xf numFmtId="3" fontId="8" fillId="0" borderId="3" xfId="0" applyNumberFormat="1" applyFont="1" applyFill="1" applyBorder="1" applyAlignment="1" applyProtection="1">
      <protection locked="0"/>
    </xf>
    <xf numFmtId="3" fontId="8" fillId="0" borderId="3" xfId="0" applyNumberFormat="1" applyFont="1" applyFill="1" applyBorder="1" applyProtection="1">
      <protection locked="0"/>
    </xf>
    <xf numFmtId="3" fontId="8" fillId="5" borderId="3" xfId="0" applyNumberFormat="1" applyFont="1" applyFill="1" applyBorder="1" applyAlignment="1" applyProtection="1"/>
    <xf numFmtId="3" fontId="8" fillId="5" borderId="8" xfId="0" applyNumberFormat="1" applyFont="1" applyFill="1" applyBorder="1" applyProtection="1"/>
    <xf numFmtId="3" fontId="8" fillId="0" borderId="0" xfId="0" applyNumberFormat="1" applyFont="1" applyProtection="1"/>
    <xf numFmtId="3" fontId="8" fillId="5" borderId="9" xfId="0" applyNumberFormat="1" applyFont="1" applyFill="1" applyBorder="1" applyAlignment="1" applyProtection="1"/>
    <xf numFmtId="3" fontId="8" fillId="5" borderId="10" xfId="0" applyNumberFormat="1" applyFont="1" applyFill="1" applyBorder="1" applyAlignment="1" applyProtection="1"/>
    <xf numFmtId="0" fontId="10" fillId="0" borderId="11" xfId="0" quotePrefix="1" applyFont="1" applyBorder="1" applyAlignment="1" applyProtection="1">
      <alignment horizontal="center"/>
    </xf>
    <xf numFmtId="0" fontId="10" fillId="0" borderId="11" xfId="0" quotePrefix="1" applyFont="1" applyFill="1" applyBorder="1" applyAlignment="1" applyProtection="1">
      <alignment horizontal="center"/>
    </xf>
    <xf numFmtId="0" fontId="10" fillId="0" borderId="9" xfId="0" quotePrefix="1" applyFont="1" applyBorder="1" applyAlignment="1" applyProtection="1">
      <alignment horizontal="center"/>
    </xf>
    <xf numFmtId="0" fontId="4" fillId="0" borderId="12" xfId="0" applyFont="1" applyBorder="1" applyProtection="1"/>
    <xf numFmtId="0" fontId="10" fillId="0" borderId="13" xfId="0" applyFont="1" applyBorder="1" applyAlignment="1" applyProtection="1">
      <alignment horizontal="center"/>
    </xf>
    <xf numFmtId="0" fontId="16" fillId="0" borderId="14" xfId="0" applyFont="1" applyBorder="1" applyAlignment="1" applyProtection="1">
      <alignment horizontal="centerContinuous" vertical="center"/>
    </xf>
    <xf numFmtId="3" fontId="8" fillId="0" borderId="0" xfId="0" applyNumberFormat="1" applyFont="1" applyBorder="1" applyProtection="1"/>
    <xf numFmtId="0" fontId="8" fillId="0" borderId="15" xfId="0" applyFont="1" applyBorder="1" applyProtection="1"/>
    <xf numFmtId="0" fontId="8" fillId="0" borderId="16" xfId="0" applyFont="1" applyBorder="1" applyProtection="1"/>
    <xf numFmtId="0" fontId="6" fillId="0" borderId="0" xfId="0" applyFont="1" applyAlignment="1" applyProtection="1">
      <alignment horizontal="left"/>
    </xf>
    <xf numFmtId="0" fontId="4" fillId="0" borderId="17" xfId="0" applyFont="1" applyBorder="1" applyProtection="1"/>
    <xf numFmtId="0" fontId="10" fillId="0" borderId="14" xfId="0" applyFont="1" applyBorder="1" applyProtection="1"/>
    <xf numFmtId="0" fontId="5" fillId="0" borderId="15" xfId="0" applyFont="1" applyBorder="1" applyAlignment="1" applyProtection="1">
      <alignment horizontal="left" vertical="center"/>
    </xf>
    <xf numFmtId="0" fontId="14" fillId="0" borderId="15" xfId="0" applyFont="1" applyBorder="1" applyAlignment="1" applyProtection="1">
      <alignment horizontal="left" indent="1"/>
    </xf>
    <xf numFmtId="0" fontId="8" fillId="0" borderId="15" xfId="0" applyFont="1" applyBorder="1" applyAlignment="1" applyProtection="1">
      <alignment horizontal="left" indent="2"/>
    </xf>
    <xf numFmtId="0" fontId="10" fillId="0" borderId="13" xfId="0" applyFont="1" applyBorder="1" applyAlignment="1" applyProtection="1">
      <alignment horizontal="left"/>
    </xf>
    <xf numFmtId="0" fontId="4" fillId="0" borderId="18" xfId="0" applyFont="1" applyBorder="1" applyAlignment="1" applyProtection="1">
      <alignment horizontal="centerContinuous" vertical="center"/>
    </xf>
    <xf numFmtId="164" fontId="5" fillId="0" borderId="15" xfId="0" applyNumberFormat="1" applyFont="1" applyBorder="1" applyAlignment="1" applyProtection="1">
      <alignment horizontal="left" indent="1"/>
    </xf>
    <xf numFmtId="164" fontId="4" fillId="0" borderId="15" xfId="0" applyNumberFormat="1" applyFont="1" applyBorder="1" applyAlignment="1" applyProtection="1">
      <alignment horizontal="left" wrapText="1" indent="2"/>
    </xf>
    <xf numFmtId="0" fontId="4" fillId="0" borderId="15" xfId="0" applyFont="1" applyBorder="1" applyAlignment="1" applyProtection="1">
      <alignment horizontal="left" wrapText="1" indent="2"/>
    </xf>
    <xf numFmtId="0" fontId="5" fillId="0" borderId="15" xfId="0" applyFont="1" applyBorder="1" applyAlignment="1" applyProtection="1">
      <alignment horizontal="left" indent="1"/>
    </xf>
    <xf numFmtId="0" fontId="4" fillId="0" borderId="16" xfId="0" applyFont="1" applyBorder="1" applyAlignment="1" applyProtection="1">
      <alignment horizontal="left" wrapText="1" indent="2"/>
    </xf>
    <xf numFmtId="0" fontId="8" fillId="0" borderId="12" xfId="0" applyFont="1" applyBorder="1" applyAlignment="1" applyProtection="1">
      <alignment horizontal="centerContinuous"/>
    </xf>
    <xf numFmtId="0" fontId="8" fillId="0" borderId="18" xfId="0" applyFont="1" applyBorder="1" applyAlignment="1" applyProtection="1">
      <alignment horizontal="centerContinuous" vertical="center"/>
    </xf>
    <xf numFmtId="0" fontId="10" fillId="0" borderId="14" xfId="0" applyFont="1" applyBorder="1" applyAlignment="1" applyProtection="1">
      <alignment horizontal="centerContinuous"/>
    </xf>
    <xf numFmtId="0" fontId="8" fillId="0" borderId="19" xfId="0" applyFont="1" applyBorder="1" applyProtection="1"/>
    <xf numFmtId="0" fontId="8" fillId="0" borderId="20" xfId="0" applyFont="1" applyBorder="1" applyAlignment="1" applyProtection="1">
      <alignment horizontal="left" indent="1"/>
    </xf>
    <xf numFmtId="0" fontId="8" fillId="0" borderId="21" xfId="0" applyFont="1" applyBorder="1" applyAlignment="1" applyProtection="1">
      <alignment horizontal="centerContinuous" vertical="center" wrapText="1"/>
    </xf>
    <xf numFmtId="0" fontId="8" fillId="0" borderId="18" xfId="0" applyFont="1" applyBorder="1" applyAlignment="1" applyProtection="1">
      <alignment horizontal="centerContinuous" vertical="center" wrapText="1"/>
    </xf>
    <xf numFmtId="0" fontId="8" fillId="0" borderId="15" xfId="0" applyFont="1" applyBorder="1" applyAlignment="1" applyProtection="1">
      <alignment horizontal="left" indent="1"/>
    </xf>
    <xf numFmtId="0" fontId="14" fillId="0" borderId="4" xfId="0" applyFont="1" applyBorder="1" applyAlignment="1" applyProtection="1">
      <alignment horizontal="center" vertical="center" wrapText="1"/>
    </xf>
    <xf numFmtId="0" fontId="14" fillId="0" borderId="4" xfId="0" applyFont="1" applyBorder="1" applyAlignment="1" applyProtection="1">
      <alignment horizontal="centerContinuous" vertical="center" wrapText="1"/>
    </xf>
    <xf numFmtId="0" fontId="14" fillId="0" borderId="5" xfId="0" applyFont="1" applyBorder="1" applyAlignment="1" applyProtection="1">
      <alignment horizontal="centerContinuous" vertical="center" wrapText="1"/>
    </xf>
    <xf numFmtId="0" fontId="5" fillId="0" borderId="7" xfId="0" applyFont="1" applyBorder="1" applyAlignment="1" applyProtection="1">
      <alignment horizontal="centerContinuous" vertical="center"/>
    </xf>
    <xf numFmtId="0" fontId="5" fillId="0" borderId="5" xfId="0" applyFont="1" applyBorder="1" applyAlignment="1" applyProtection="1">
      <alignment horizontal="centerContinuous" vertical="center"/>
    </xf>
    <xf numFmtId="0" fontId="14" fillId="0" borderId="21" xfId="0" applyFont="1" applyBorder="1" applyAlignment="1" applyProtection="1">
      <alignment horizontal="centerContinuous" vertical="center"/>
    </xf>
    <xf numFmtId="3" fontId="8" fillId="0" borderId="8" xfId="0" applyNumberFormat="1" applyFont="1" applyFill="1" applyBorder="1" applyAlignment="1" applyProtection="1">
      <protection locked="0"/>
    </xf>
    <xf numFmtId="0" fontId="8" fillId="0" borderId="22" xfId="0" applyFont="1" applyBorder="1" applyProtection="1"/>
    <xf numFmtId="0" fontId="14" fillId="0" borderId="23" xfId="0" applyFont="1" applyBorder="1" applyProtection="1"/>
    <xf numFmtId="3" fontId="8" fillId="5" borderId="24" xfId="0" applyNumberFormat="1" applyFont="1" applyFill="1" applyBorder="1" applyAlignment="1" applyProtection="1"/>
    <xf numFmtId="3" fontId="8" fillId="5" borderId="25" xfId="0" applyNumberFormat="1" applyFont="1" applyFill="1" applyBorder="1" applyAlignment="1" applyProtection="1"/>
    <xf numFmtId="0" fontId="8" fillId="0" borderId="26" xfId="0" applyFont="1" applyBorder="1" applyProtection="1"/>
    <xf numFmtId="3" fontId="8" fillId="0" borderId="27" xfId="0" applyNumberFormat="1" applyFont="1" applyFill="1" applyBorder="1" applyProtection="1">
      <protection locked="0"/>
    </xf>
    <xf numFmtId="3" fontId="14" fillId="0" borderId="28" xfId="0" applyNumberFormat="1" applyFont="1" applyFill="1" applyBorder="1" applyProtection="1">
      <protection hidden="1"/>
    </xf>
    <xf numFmtId="3" fontId="14" fillId="0" borderId="3" xfId="0" applyNumberFormat="1" applyFont="1" applyFill="1" applyBorder="1" applyAlignment="1" applyProtection="1"/>
    <xf numFmtId="3" fontId="14" fillId="0" borderId="3" xfId="0" applyNumberFormat="1" applyFont="1" applyFill="1" applyBorder="1" applyProtection="1"/>
    <xf numFmtId="3" fontId="14" fillId="0" borderId="8" xfId="0" applyNumberFormat="1" applyFont="1" applyFill="1" applyBorder="1" applyProtection="1"/>
    <xf numFmtId="3" fontId="14" fillId="0" borderId="29" xfId="0" applyNumberFormat="1" applyFont="1" applyFill="1" applyBorder="1" applyAlignment="1" applyProtection="1">
      <protection hidden="1"/>
    </xf>
    <xf numFmtId="3" fontId="14" fillId="0" borderId="30" xfId="0" applyNumberFormat="1" applyFont="1" applyFill="1" applyBorder="1" applyAlignment="1" applyProtection="1">
      <protection hidden="1"/>
    </xf>
    <xf numFmtId="3" fontId="8" fillId="0" borderId="7" xfId="0" applyNumberFormat="1" applyFont="1" applyFill="1" applyBorder="1" applyProtection="1">
      <protection locked="0"/>
    </xf>
    <xf numFmtId="3" fontId="8" fillId="0" borderId="31" xfId="0" applyNumberFormat="1" applyFont="1" applyFill="1" applyBorder="1" applyProtection="1">
      <protection locked="0"/>
    </xf>
    <xf numFmtId="0" fontId="10" fillId="0" borderId="0" xfId="0" applyFont="1" applyAlignment="1" applyProtection="1">
      <alignment horizontal="center"/>
      <protection locked="0"/>
    </xf>
    <xf numFmtId="0" fontId="10" fillId="0" borderId="0" xfId="0" applyFont="1" applyProtection="1">
      <protection locked="0"/>
    </xf>
    <xf numFmtId="0" fontId="8" fillId="0" borderId="15" xfId="0" applyFont="1" applyBorder="1" applyAlignment="1" applyProtection="1">
      <alignment horizontal="left" wrapText="1" indent="2"/>
    </xf>
    <xf numFmtId="0" fontId="10" fillId="0" borderId="10" xfId="0" applyFont="1" applyBorder="1" applyAlignment="1" applyProtection="1">
      <alignment horizontal="centerContinuous"/>
    </xf>
    <xf numFmtId="3" fontId="8" fillId="0" borderId="24" xfId="0" applyNumberFormat="1" applyFont="1" applyBorder="1" applyAlignment="1" applyProtection="1">
      <protection locked="0"/>
    </xf>
    <xf numFmtId="3" fontId="8" fillId="0" borderId="24" xfId="0" applyNumberFormat="1" applyFont="1" applyBorder="1" applyProtection="1">
      <protection locked="0"/>
    </xf>
    <xf numFmtId="3" fontId="8" fillId="0" borderId="32" xfId="0" applyNumberFormat="1" applyFont="1" applyBorder="1" applyAlignment="1" applyProtection="1">
      <protection locked="0"/>
    </xf>
    <xf numFmtId="3" fontId="8" fillId="0" borderId="32" xfId="0" applyNumberFormat="1" applyFont="1" applyBorder="1" applyProtection="1">
      <protection locked="0"/>
    </xf>
    <xf numFmtId="3" fontId="8" fillId="5" borderId="32" xfId="0" applyNumberFormat="1" applyFont="1" applyFill="1" applyBorder="1" applyAlignment="1" applyProtection="1"/>
    <xf numFmtId="3" fontId="8" fillId="5" borderId="33" xfId="0" applyNumberFormat="1" applyFont="1" applyFill="1" applyBorder="1" applyAlignment="1" applyProtection="1"/>
    <xf numFmtId="3" fontId="14" fillId="0" borderId="10" xfId="0" applyNumberFormat="1" applyFont="1" applyFill="1" applyBorder="1" applyProtection="1">
      <protection hidden="1"/>
    </xf>
    <xf numFmtId="3" fontId="8" fillId="0" borderId="10" xfId="0" applyNumberFormat="1" applyFont="1" applyBorder="1" applyProtection="1">
      <protection locked="0"/>
    </xf>
    <xf numFmtId="3" fontId="8" fillId="0" borderId="10" xfId="0" applyNumberFormat="1" applyFont="1" applyFill="1" applyBorder="1" applyProtection="1">
      <protection locked="0"/>
    </xf>
    <xf numFmtId="3" fontId="14" fillId="0" borderId="27" xfId="0" applyNumberFormat="1" applyFont="1" applyFill="1" applyBorder="1" applyProtection="1">
      <protection hidden="1"/>
    </xf>
    <xf numFmtId="3" fontId="14" fillId="0" borderId="8" xfId="0" applyNumberFormat="1" applyFont="1" applyFill="1" applyBorder="1" applyAlignment="1" applyProtection="1">
      <protection hidden="1"/>
    </xf>
    <xf numFmtId="3" fontId="8" fillId="0" borderId="27" xfId="0" applyNumberFormat="1" applyFont="1" applyBorder="1" applyProtection="1">
      <protection locked="0"/>
    </xf>
    <xf numFmtId="3" fontId="8" fillId="0" borderId="8" xfId="0" applyNumberFormat="1" applyFont="1" applyBorder="1" applyAlignment="1" applyProtection="1">
      <protection locked="0"/>
    </xf>
    <xf numFmtId="3" fontId="8" fillId="0" borderId="34" xfId="0" applyNumberFormat="1" applyFont="1" applyBorder="1" applyProtection="1">
      <protection locked="0"/>
    </xf>
    <xf numFmtId="3" fontId="8" fillId="0" borderId="35" xfId="0" applyNumberFormat="1" applyFont="1" applyBorder="1" applyAlignment="1" applyProtection="1">
      <protection locked="0"/>
    </xf>
    <xf numFmtId="0" fontId="17" fillId="0" borderId="0" xfId="12" applyFont="1" applyFill="1" applyProtection="1"/>
    <xf numFmtId="0" fontId="27" fillId="0" borderId="0" xfId="12" applyFont="1" applyFill="1" applyProtection="1"/>
    <xf numFmtId="0" fontId="28" fillId="0" borderId="0" xfId="12" applyFont="1" applyFill="1" applyBorder="1" applyAlignment="1" applyProtection="1">
      <alignment horizontal="right"/>
    </xf>
    <xf numFmtId="0" fontId="25" fillId="0" borderId="0" xfId="12" applyFont="1" applyFill="1" applyProtection="1"/>
    <xf numFmtId="0" fontId="29" fillId="0" borderId="36" xfId="12" applyFont="1" applyFill="1" applyBorder="1" applyAlignment="1" applyProtection="1">
      <alignment horizontal="left"/>
    </xf>
    <xf numFmtId="0" fontId="17" fillId="0" borderId="0" xfId="0" applyFont="1" applyFill="1" applyProtection="1"/>
    <xf numFmtId="0" fontId="31" fillId="0" borderId="0" xfId="12" applyFont="1" applyFill="1" applyProtection="1"/>
    <xf numFmtId="3" fontId="32" fillId="0" borderId="0" xfId="12" applyNumberFormat="1" applyFont="1" applyFill="1" applyAlignment="1" applyProtection="1">
      <alignment horizontal="right"/>
    </xf>
    <xf numFmtId="167" fontId="17" fillId="0" borderId="0" xfId="12" applyNumberFormat="1" applyFont="1" applyFill="1" applyAlignment="1" applyProtection="1">
      <alignment horizontal="right"/>
    </xf>
    <xf numFmtId="0" fontId="33" fillId="0" borderId="0" xfId="12" applyFont="1" applyFill="1" applyProtection="1"/>
    <xf numFmtId="0" fontId="17" fillId="0" borderId="0" xfId="12" applyFont="1" applyFill="1" applyAlignment="1" applyProtection="1">
      <alignment horizontal="right"/>
    </xf>
    <xf numFmtId="0" fontId="25" fillId="0" borderId="0" xfId="12" applyFont="1" applyFill="1" applyBorder="1" applyProtection="1"/>
    <xf numFmtId="0" fontId="34" fillId="0" borderId="0" xfId="12" applyFont="1" applyFill="1" applyProtection="1"/>
    <xf numFmtId="0" fontId="22" fillId="0" borderId="0" xfId="12" applyFont="1" applyFill="1" applyProtection="1"/>
    <xf numFmtId="0" fontId="35" fillId="0" borderId="0" xfId="12" applyFont="1" applyFill="1" applyProtection="1"/>
    <xf numFmtId="0" fontId="17" fillId="0" borderId="0" xfId="14" applyFont="1" applyFill="1" applyBorder="1" applyProtection="1"/>
    <xf numFmtId="0" fontId="34" fillId="0" borderId="0" xfId="14" applyFont="1" applyFill="1" applyBorder="1" applyProtection="1"/>
    <xf numFmtId="0" fontId="23" fillId="0" borderId="0" xfId="14" applyFont="1" applyFill="1" applyBorder="1" applyProtection="1"/>
    <xf numFmtId="0" fontId="17" fillId="0" borderId="0" xfId="14" applyFont="1" applyFill="1" applyProtection="1"/>
    <xf numFmtId="0" fontId="28" fillId="0" borderId="36" xfId="12" applyFont="1" applyFill="1" applyBorder="1" applyAlignment="1" applyProtection="1">
      <alignment horizontal="right"/>
    </xf>
    <xf numFmtId="0" fontId="34" fillId="0" borderId="0" xfId="14" applyFont="1" applyFill="1" applyProtection="1"/>
    <xf numFmtId="0" fontId="25" fillId="0" borderId="0" xfId="14" applyFont="1" applyFill="1" applyProtection="1"/>
    <xf numFmtId="0" fontId="17" fillId="0" borderId="0" xfId="0" applyFont="1" applyFill="1"/>
    <xf numFmtId="3" fontId="26" fillId="0" borderId="37" xfId="12" applyNumberFormat="1" applyFont="1" applyFill="1" applyBorder="1" applyProtection="1"/>
    <xf numFmtId="0" fontId="38" fillId="0" borderId="0" xfId="15" applyNumberFormat="1" applyFont="1" applyFill="1" applyBorder="1" applyAlignment="1" applyProtection="1">
      <alignment horizontal="left" indent="1"/>
    </xf>
    <xf numFmtId="3" fontId="26" fillId="0" borderId="38" xfId="12" applyNumberFormat="1" applyFont="1" applyFill="1" applyBorder="1" applyProtection="1"/>
    <xf numFmtId="0" fontId="25" fillId="0" borderId="0" xfId="14" applyFont="1" applyFill="1"/>
    <xf numFmtId="3" fontId="17" fillId="0" borderId="0" xfId="12" applyNumberFormat="1" applyFont="1" applyFill="1" applyProtection="1">
      <protection locked="0"/>
    </xf>
    <xf numFmtId="0" fontId="17" fillId="0" borderId="0" xfId="14" applyFont="1" applyFill="1"/>
    <xf numFmtId="0" fontId="38" fillId="0" borderId="0" xfId="15" applyNumberFormat="1" applyFont="1" applyFill="1" applyBorder="1" applyAlignment="1" applyProtection="1">
      <alignment horizontal="left" indent="1"/>
      <protection hidden="1"/>
    </xf>
    <xf numFmtId="0" fontId="34" fillId="0" borderId="0" xfId="14" applyFont="1" applyFill="1"/>
    <xf numFmtId="0" fontId="38" fillId="0" borderId="39" xfId="15" applyNumberFormat="1" applyFont="1" applyFill="1" applyBorder="1" applyAlignment="1" applyProtection="1">
      <alignment horizontal="left" indent="1"/>
      <protection hidden="1"/>
    </xf>
    <xf numFmtId="0" fontId="17" fillId="0" borderId="0" xfId="14" applyFont="1" applyFill="1" applyAlignment="1">
      <alignment vertical="center"/>
    </xf>
    <xf numFmtId="0" fontId="34" fillId="0" borderId="0" xfId="14" applyFont="1" applyFill="1" applyAlignment="1">
      <alignment vertical="center"/>
    </xf>
    <xf numFmtId="3" fontId="26" fillId="0" borderId="38" xfId="12" applyNumberFormat="1" applyFont="1" applyFill="1" applyBorder="1" applyAlignment="1" applyProtection="1">
      <alignment vertical="center"/>
    </xf>
    <xf numFmtId="0" fontId="23" fillId="0" borderId="0" xfId="14" applyFont="1" applyFill="1"/>
    <xf numFmtId="0" fontId="34" fillId="0" borderId="0" xfId="14" applyFont="1" applyFill="1" applyBorder="1"/>
    <xf numFmtId="0" fontId="23" fillId="0" borderId="0" xfId="14" applyFont="1" applyFill="1" applyBorder="1"/>
    <xf numFmtId="0" fontId="15" fillId="0" borderId="0" xfId="0" applyFont="1" applyFill="1"/>
    <xf numFmtId="0" fontId="41" fillId="0" borderId="0" xfId="14" applyFont="1" applyFill="1"/>
    <xf numFmtId="0" fontId="36" fillId="0" borderId="0" xfId="12" applyFont="1" applyFill="1" applyBorder="1" applyAlignment="1">
      <alignment horizontal="left" vertical="top" wrapText="1"/>
    </xf>
    <xf numFmtId="0" fontId="41" fillId="0" borderId="0" xfId="14" applyFont="1" applyFill="1" applyBorder="1"/>
    <xf numFmtId="0" fontId="42" fillId="0" borderId="0" xfId="14" applyFont="1" applyFill="1" applyBorder="1"/>
    <xf numFmtId="0" fontId="27" fillId="0" borderId="0" xfId="12" applyFont="1" applyFill="1" applyAlignment="1">
      <alignment vertical="center"/>
    </xf>
    <xf numFmtId="0" fontId="17" fillId="0" borderId="0" xfId="12" applyFont="1" applyFill="1" applyAlignment="1">
      <alignment vertical="center"/>
    </xf>
    <xf numFmtId="0" fontId="28" fillId="0" borderId="40" xfId="12" applyFont="1" applyFill="1" applyBorder="1" applyAlignment="1">
      <alignment horizontal="right" vertical="center"/>
    </xf>
    <xf numFmtId="166" fontId="25" fillId="0" borderId="0" xfId="13" applyNumberFormat="1" applyFont="1" applyFill="1"/>
    <xf numFmtId="3" fontId="17" fillId="0" borderId="0" xfId="12" applyNumberFormat="1" applyFont="1" applyFill="1" applyBorder="1" applyProtection="1">
      <protection locked="0"/>
    </xf>
    <xf numFmtId="3" fontId="34" fillId="0" borderId="0" xfId="14" applyNumberFormat="1" applyFont="1" applyFill="1"/>
    <xf numFmtId="3" fontId="23" fillId="0" borderId="0" xfId="14" applyNumberFormat="1" applyFont="1" applyFill="1"/>
    <xf numFmtId="0" fontId="28" fillId="0" borderId="40" xfId="12" applyNumberFormat="1" applyFont="1" applyFill="1" applyBorder="1" applyAlignment="1">
      <alignment horizontal="right" vertical="center"/>
    </xf>
    <xf numFmtId="0" fontId="3" fillId="0" borderId="0" xfId="13" applyFill="1"/>
    <xf numFmtId="0" fontId="17" fillId="0" borderId="0" xfId="13" applyFont="1" applyFill="1"/>
    <xf numFmtId="0" fontId="3" fillId="0" borderId="0" xfId="13" applyFill="1" applyAlignment="1">
      <alignment vertical="center"/>
    </xf>
    <xf numFmtId="0" fontId="17" fillId="0" borderId="0" xfId="13" applyFont="1" applyFill="1" applyAlignment="1">
      <alignment vertical="center"/>
    </xf>
    <xf numFmtId="0" fontId="43" fillId="0" borderId="0" xfId="13" applyFont="1" applyFill="1"/>
    <xf numFmtId="0" fontId="3" fillId="0" borderId="0" xfId="13" applyFill="1" applyProtection="1"/>
    <xf numFmtId="0" fontId="29" fillId="0" borderId="0" xfId="12" applyFont="1" applyFill="1" applyBorder="1" applyAlignment="1" applyProtection="1">
      <alignment horizontal="left"/>
    </xf>
    <xf numFmtId="3" fontId="14" fillId="0" borderId="25" xfId="0" applyNumberFormat="1" applyFont="1" applyBorder="1" applyProtection="1"/>
    <xf numFmtId="3" fontId="8" fillId="0" borderId="9" xfId="0" applyNumberFormat="1" applyFont="1" applyBorder="1" applyAlignment="1" applyProtection="1">
      <protection locked="0"/>
    </xf>
    <xf numFmtId="3" fontId="8" fillId="0" borderId="9" xfId="0" applyNumberFormat="1" applyFont="1" applyBorder="1" applyProtection="1">
      <protection locked="0"/>
    </xf>
    <xf numFmtId="0" fontId="8" fillId="0" borderId="15" xfId="0" applyFont="1" applyBorder="1" applyAlignment="1" applyProtection="1">
      <alignment horizontal="left"/>
    </xf>
    <xf numFmtId="0" fontId="38" fillId="0" borderId="41" xfId="15" applyFont="1" applyFill="1" applyBorder="1" applyAlignment="1" applyProtection="1">
      <alignment horizontal="left"/>
    </xf>
    <xf numFmtId="3" fontId="26" fillId="0" borderId="39" xfId="12" applyNumberFormat="1" applyFont="1" applyFill="1" applyBorder="1" applyProtection="1"/>
    <xf numFmtId="0" fontId="28" fillId="0" borderId="36" xfId="12" applyFont="1" applyFill="1" applyBorder="1" applyAlignment="1">
      <alignment horizontal="right"/>
    </xf>
    <xf numFmtId="3" fontId="8" fillId="0" borderId="4" xfId="0" applyNumberFormat="1" applyFont="1" applyFill="1" applyBorder="1" applyAlignment="1" applyProtection="1">
      <protection locked="0"/>
    </xf>
    <xf numFmtId="3" fontId="8" fillId="0" borderId="7" xfId="0" applyNumberFormat="1" applyFont="1" applyFill="1" applyBorder="1" applyAlignment="1" applyProtection="1">
      <protection locked="0"/>
    </xf>
    <xf numFmtId="3" fontId="8" fillId="0" borderId="5" xfId="0" applyNumberFormat="1" applyFont="1" applyFill="1" applyBorder="1" applyAlignment="1" applyProtection="1">
      <protection locked="0"/>
    </xf>
    <xf numFmtId="3" fontId="8" fillId="0" borderId="42" xfId="0" applyNumberFormat="1" applyFont="1" applyFill="1" applyBorder="1" applyAlignment="1" applyProtection="1">
      <protection locked="0"/>
    </xf>
    <xf numFmtId="3" fontId="8" fillId="0" borderId="31" xfId="0" applyNumberFormat="1" applyFont="1" applyFill="1" applyBorder="1" applyAlignment="1" applyProtection="1">
      <protection locked="0"/>
    </xf>
    <xf numFmtId="3" fontId="8" fillId="0" borderId="43" xfId="0" applyNumberFormat="1" applyFont="1" applyFill="1" applyBorder="1" applyAlignment="1" applyProtection="1">
      <protection locked="0"/>
    </xf>
    <xf numFmtId="3" fontId="8" fillId="0" borderId="27" xfId="0" applyNumberFormat="1" applyFont="1" applyFill="1" applyBorder="1" applyAlignment="1" applyProtection="1">
      <protection locked="0"/>
    </xf>
    <xf numFmtId="3" fontId="8" fillId="0" borderId="9" xfId="0" applyNumberFormat="1" applyFont="1" applyFill="1" applyBorder="1" applyAlignment="1" applyProtection="1">
      <protection locked="0"/>
    </xf>
    <xf numFmtId="3" fontId="8" fillId="0" borderId="9" xfId="0" applyNumberFormat="1" applyFont="1" applyFill="1" applyBorder="1" applyProtection="1">
      <protection locked="0"/>
    </xf>
    <xf numFmtId="0" fontId="34" fillId="0" borderId="36" xfId="14" applyFont="1" applyFill="1" applyBorder="1"/>
    <xf numFmtId="3" fontId="14" fillId="0" borderId="10" xfId="0" applyNumberFormat="1" applyFont="1" applyBorder="1" applyProtection="1">
      <protection locked="0"/>
    </xf>
    <xf numFmtId="3" fontId="8" fillId="0" borderId="3" xfId="0" applyNumberFormat="1" applyFont="1" applyFill="1" applyBorder="1" applyAlignment="1" applyProtection="1"/>
    <xf numFmtId="3" fontId="14" fillId="0" borderId="3" xfId="0" applyNumberFormat="1" applyFont="1" applyFill="1" applyBorder="1" applyAlignment="1" applyProtection="1">
      <protection locked="0"/>
    </xf>
    <xf numFmtId="3" fontId="14" fillId="0" borderId="3" xfId="0" applyNumberFormat="1" applyFont="1" applyFill="1" applyBorder="1" applyProtection="1">
      <protection locked="0"/>
    </xf>
    <xf numFmtId="0" fontId="29" fillId="0" borderId="40" xfId="12" applyFont="1" applyFill="1" applyBorder="1" applyAlignment="1" applyProtection="1">
      <alignment horizontal="left" vertical="center"/>
    </xf>
    <xf numFmtId="0" fontId="29" fillId="0" borderId="40" xfId="12" applyFont="1" applyFill="1" applyBorder="1" applyAlignment="1">
      <alignment horizontal="left" vertical="center"/>
    </xf>
    <xf numFmtId="0" fontId="24" fillId="0" borderId="13" xfId="0" applyFont="1" applyBorder="1" applyAlignment="1" applyProtection="1">
      <alignment horizontal="center"/>
    </xf>
    <xf numFmtId="0" fontId="24" fillId="0" borderId="13" xfId="0" applyFont="1" applyBorder="1" applyAlignment="1" applyProtection="1">
      <alignment horizontal="centerContinuous" wrapText="1"/>
    </xf>
    <xf numFmtId="0" fontId="14" fillId="0" borderId="0" xfId="0" applyFont="1" applyBorder="1" applyProtection="1"/>
    <xf numFmtId="0" fontId="14" fillId="0" borderId="16" xfId="0" applyFont="1" applyBorder="1" applyAlignment="1" applyProtection="1">
      <alignment horizontal="left" indent="1"/>
    </xf>
    <xf numFmtId="0" fontId="38" fillId="0" borderId="38" xfId="15" applyFont="1" applyFill="1" applyBorder="1" applyAlignment="1" applyProtection="1">
      <alignment horizontal="left" vertical="center" indent="1"/>
      <protection hidden="1"/>
    </xf>
    <xf numFmtId="0" fontId="5" fillId="0" borderId="0" xfId="0" applyFont="1" applyBorder="1" applyProtection="1"/>
    <xf numFmtId="165" fontId="4" fillId="0" borderId="9" xfId="0" applyNumberFormat="1" applyFont="1" applyBorder="1" applyProtection="1"/>
    <xf numFmtId="0" fontId="4" fillId="0" borderId="44" xfId="0" applyFont="1" applyBorder="1" applyAlignment="1" applyProtection="1">
      <alignment horizontal="left" indent="1"/>
    </xf>
    <xf numFmtId="165" fontId="4" fillId="0" borderId="45" xfId="0" applyNumberFormat="1" applyFont="1" applyBorder="1" applyProtection="1"/>
    <xf numFmtId="165" fontId="4" fillId="0" borderId="46" xfId="0" applyNumberFormat="1" applyFont="1" applyBorder="1" applyProtection="1"/>
    <xf numFmtId="0" fontId="4" fillId="0" borderId="15" xfId="0" applyFont="1" applyBorder="1" applyAlignment="1" applyProtection="1">
      <alignment horizontal="left" indent="1"/>
    </xf>
    <xf numFmtId="165" fontId="4" fillId="0" borderId="10" xfId="0" applyNumberFormat="1" applyFont="1" applyBorder="1" applyProtection="1"/>
    <xf numFmtId="0" fontId="4" fillId="0" borderId="16" xfId="0" applyFont="1" applyBorder="1" applyAlignment="1" applyProtection="1">
      <alignment horizontal="left" indent="1"/>
    </xf>
    <xf numFmtId="165" fontId="4" fillId="0" borderId="24" xfId="0" applyNumberFormat="1" applyFont="1" applyBorder="1" applyProtection="1"/>
    <xf numFmtId="165" fontId="4" fillId="0" borderId="25" xfId="0" applyNumberFormat="1" applyFont="1" applyBorder="1" applyProtection="1"/>
    <xf numFmtId="0" fontId="10" fillId="0" borderId="24" xfId="0" quotePrefix="1" applyFont="1" applyBorder="1" applyAlignment="1" applyProtection="1">
      <alignment horizontal="center"/>
    </xf>
    <xf numFmtId="0" fontId="10" fillId="0" borderId="0" xfId="0" applyFont="1" applyBorder="1" applyProtection="1">
      <protection hidden="1"/>
    </xf>
    <xf numFmtId="0" fontId="10" fillId="0" borderId="0" xfId="0" applyFont="1" applyProtection="1">
      <protection hidden="1"/>
    </xf>
    <xf numFmtId="164" fontId="45" fillId="0" borderId="15" xfId="0" applyNumberFormat="1" applyFont="1" applyBorder="1" applyAlignment="1" applyProtection="1">
      <alignment horizontal="left" wrapText="1" indent="3"/>
    </xf>
    <xf numFmtId="164" fontId="4" fillId="0" borderId="47" xfId="0" applyNumberFormat="1" applyFont="1" applyBorder="1" applyAlignment="1" applyProtection="1">
      <alignment horizontal="left" wrapText="1" indent="2"/>
    </xf>
    <xf numFmtId="3" fontId="8" fillId="0" borderId="5" xfId="0" applyNumberFormat="1" applyFont="1" applyBorder="1" applyAlignment="1" applyProtection="1">
      <protection locked="0"/>
    </xf>
    <xf numFmtId="0" fontId="10" fillId="0" borderId="4" xfId="0" quotePrefix="1" applyFont="1" applyBorder="1" applyAlignment="1" applyProtection="1">
      <alignment horizontal="center"/>
    </xf>
    <xf numFmtId="0" fontId="10" fillId="0" borderId="3" xfId="0" quotePrefix="1" applyFont="1" applyBorder="1" applyAlignment="1" applyProtection="1">
      <alignment horizontal="center"/>
    </xf>
    <xf numFmtId="0" fontId="10" fillId="0" borderId="48" xfId="0" quotePrefix="1" applyFont="1" applyBorder="1" applyAlignment="1" applyProtection="1">
      <alignment horizontal="center"/>
    </xf>
    <xf numFmtId="0" fontId="17" fillId="0" borderId="49" xfId="0" applyFont="1" applyBorder="1"/>
    <xf numFmtId="0" fontId="8" fillId="0" borderId="20" xfId="0" applyFont="1" applyBorder="1" applyAlignment="1" applyProtection="1">
      <alignment horizontal="left"/>
    </xf>
    <xf numFmtId="0" fontId="10" fillId="0" borderId="29" xfId="0" quotePrefix="1" applyFont="1" applyBorder="1" applyAlignment="1" applyProtection="1">
      <alignment horizontal="center"/>
    </xf>
    <xf numFmtId="0" fontId="8" fillId="0" borderId="50" xfId="0" applyFont="1" applyBorder="1" applyProtection="1"/>
    <xf numFmtId="0" fontId="8" fillId="0" borderId="20" xfId="0" applyFont="1" applyBorder="1" applyProtection="1"/>
    <xf numFmtId="0" fontId="8" fillId="0" borderId="50" xfId="0" applyFont="1" applyBorder="1" applyAlignment="1" applyProtection="1">
      <alignment horizontal="left"/>
    </xf>
    <xf numFmtId="0" fontId="46" fillId="0" borderId="0" xfId="0" applyFont="1" applyFill="1" applyAlignment="1">
      <alignment horizontal="centerContinuous"/>
    </xf>
    <xf numFmtId="0" fontId="0" fillId="0" borderId="0" xfId="0" applyFill="1"/>
    <xf numFmtId="0" fontId="47" fillId="0" borderId="0" xfId="0" applyFont="1" applyFill="1" applyAlignment="1">
      <alignment horizontal="left"/>
    </xf>
    <xf numFmtId="0" fontId="0" fillId="0" borderId="0" xfId="0" applyFill="1" applyBorder="1"/>
    <xf numFmtId="0" fontId="0" fillId="0" borderId="0" xfId="0" quotePrefix="1" applyProtection="1"/>
    <xf numFmtId="0" fontId="4" fillId="0" borderId="0" xfId="0" quotePrefix="1" applyFont="1" applyProtection="1"/>
    <xf numFmtId="0" fontId="4" fillId="0" borderId="0" xfId="0" quotePrefix="1" applyFont="1" applyFill="1" applyProtection="1">
      <protection hidden="1"/>
    </xf>
    <xf numFmtId="3" fontId="32" fillId="0" borderId="36" xfId="12" applyNumberFormat="1" applyFont="1" applyFill="1" applyBorder="1" applyAlignment="1" applyProtection="1">
      <alignment horizontal="right"/>
    </xf>
    <xf numFmtId="0" fontId="17" fillId="0" borderId="0" xfId="0" applyFont="1" applyProtection="1"/>
    <xf numFmtId="0" fontId="34" fillId="0" borderId="0" xfId="0" applyFont="1" applyProtection="1"/>
    <xf numFmtId="0" fontId="33" fillId="0" borderId="36" xfId="12" applyFont="1" applyFill="1" applyBorder="1" applyProtection="1"/>
    <xf numFmtId="0" fontId="17" fillId="0" borderId="36" xfId="12" applyFont="1" applyFill="1" applyBorder="1" applyAlignment="1" applyProtection="1">
      <alignment horizontal="right"/>
    </xf>
    <xf numFmtId="3" fontId="30" fillId="0" borderId="36" xfId="12" applyNumberFormat="1" applyFont="1" applyFill="1" applyBorder="1" applyProtection="1"/>
    <xf numFmtId="0" fontId="0" fillId="0" borderId="0" xfId="0" applyAlignment="1">
      <alignment wrapText="1"/>
    </xf>
    <xf numFmtId="0" fontId="37" fillId="0" borderId="0" xfId="12" applyFont="1" applyFill="1" applyBorder="1" applyAlignment="1">
      <alignment horizontal="center"/>
    </xf>
    <xf numFmtId="0" fontId="37" fillId="0" borderId="0" xfId="12" applyFont="1" applyFill="1" applyBorder="1" applyAlignment="1" applyProtection="1">
      <alignment horizontal="center"/>
    </xf>
    <xf numFmtId="0" fontId="27" fillId="0" borderId="0" xfId="12" applyFont="1" applyFill="1" applyBorder="1" applyAlignment="1">
      <alignment vertical="center"/>
    </xf>
    <xf numFmtId="0" fontId="17" fillId="0" borderId="0" xfId="12" applyFont="1" applyFill="1" applyBorder="1" applyAlignment="1">
      <alignment vertical="center"/>
    </xf>
    <xf numFmtId="0" fontId="4" fillId="0" borderId="0" xfId="0" applyFont="1" applyFill="1" applyBorder="1" applyAlignment="1" applyProtection="1">
      <alignment horizontal="left" indent="1"/>
    </xf>
    <xf numFmtId="0" fontId="4" fillId="0" borderId="18" xfId="0" applyFont="1" applyBorder="1" applyAlignment="1" applyProtection="1">
      <alignment horizontal="left"/>
    </xf>
    <xf numFmtId="0" fontId="5" fillId="0" borderId="8" xfId="0" applyNumberFormat="1" applyFont="1" applyBorder="1" applyAlignment="1" applyProtection="1">
      <alignment horizontal="left" vertical="center"/>
    </xf>
    <xf numFmtId="0" fontId="36" fillId="0" borderId="0" xfId="12" applyFont="1" applyFill="1" applyBorder="1" applyAlignment="1">
      <alignment vertical="top" wrapText="1"/>
    </xf>
    <xf numFmtId="168" fontId="25" fillId="0" borderId="0" xfId="13" applyNumberFormat="1" applyFont="1" applyFill="1"/>
    <xf numFmtId="168" fontId="25" fillId="0" borderId="0" xfId="12" quotePrefix="1" applyNumberFormat="1" applyFont="1" applyFill="1" applyProtection="1"/>
    <xf numFmtId="168" fontId="25" fillId="0" borderId="0" xfId="12" applyNumberFormat="1" applyFont="1" applyFill="1" applyProtection="1"/>
    <xf numFmtId="169" fontId="25" fillId="0" borderId="0" xfId="12" applyNumberFormat="1" applyFont="1" applyFill="1" applyProtection="1"/>
    <xf numFmtId="0" fontId="17" fillId="0" borderId="0" xfId="12" applyNumberFormat="1" applyFont="1" applyFill="1" applyProtection="1"/>
    <xf numFmtId="169" fontId="25" fillId="0" borderId="0" xfId="12" quotePrefix="1" applyNumberFormat="1" applyFont="1" applyFill="1" applyProtection="1"/>
    <xf numFmtId="3" fontId="17" fillId="0" borderId="37" xfId="12" applyNumberFormat="1" applyFont="1" applyFill="1" applyBorder="1" applyProtection="1">
      <protection locked="0"/>
    </xf>
    <xf numFmtId="166" fontId="38" fillId="0" borderId="40" xfId="13" applyNumberFormat="1" applyFont="1" applyFill="1" applyBorder="1" applyProtection="1"/>
    <xf numFmtId="0" fontId="51" fillId="0" borderId="36" xfId="12" applyFont="1" applyFill="1" applyBorder="1" applyProtection="1"/>
    <xf numFmtId="0" fontId="3" fillId="6" borderId="0" xfId="0" applyFont="1" applyFill="1"/>
    <xf numFmtId="3" fontId="8" fillId="0" borderId="4" xfId="0" applyNumberFormat="1" applyFont="1" applyFill="1" applyBorder="1" applyProtection="1">
      <protection locked="0"/>
    </xf>
    <xf numFmtId="0" fontId="8" fillId="0" borderId="15" xfId="0" quotePrefix="1" applyFont="1" applyBorder="1" applyProtection="1"/>
    <xf numFmtId="0" fontId="8" fillId="0" borderId="20" xfId="0" quotePrefix="1" applyFont="1" applyBorder="1" applyAlignment="1" applyProtection="1">
      <alignment horizontal="left" indent="1"/>
    </xf>
    <xf numFmtId="0" fontId="8" fillId="0" borderId="20" xfId="0" quotePrefix="1" applyFont="1" applyBorder="1" applyProtection="1"/>
    <xf numFmtId="0" fontId="13" fillId="0" borderId="50" xfId="0" applyFont="1" applyBorder="1" applyProtection="1"/>
    <xf numFmtId="3" fontId="14" fillId="0" borderId="0" xfId="0" applyNumberFormat="1" applyFont="1" applyFill="1" applyBorder="1" applyProtection="1">
      <protection hidden="1"/>
    </xf>
    <xf numFmtId="3" fontId="14" fillId="0" borderId="0" xfId="0" applyNumberFormat="1" applyFont="1" applyFill="1" applyBorder="1" applyAlignment="1" applyProtection="1">
      <protection hidden="1"/>
    </xf>
    <xf numFmtId="3" fontId="8" fillId="0" borderId="0" xfId="0" applyNumberFormat="1" applyFont="1" applyFill="1" applyBorder="1" applyProtection="1">
      <protection locked="0"/>
    </xf>
    <xf numFmtId="3" fontId="8" fillId="0" borderId="0" xfId="0" applyNumberFormat="1" applyFont="1" applyFill="1" applyBorder="1" applyAlignment="1" applyProtection="1">
      <protection locked="0"/>
    </xf>
    <xf numFmtId="0" fontId="8" fillId="0" borderId="47" xfId="0" applyFont="1" applyBorder="1" applyAlignment="1" applyProtection="1">
      <alignment horizontal="left"/>
    </xf>
    <xf numFmtId="3" fontId="26" fillId="0" borderId="51" xfId="12" applyNumberFormat="1" applyFont="1" applyFill="1" applyBorder="1" applyProtection="1"/>
    <xf numFmtId="3" fontId="17" fillId="0" borderId="0" xfId="12" applyNumberFormat="1" applyFont="1" applyFill="1" applyBorder="1" applyProtection="1"/>
    <xf numFmtId="3" fontId="17" fillId="0" borderId="39" xfId="12" applyNumberFormat="1" applyFont="1" applyFill="1" applyBorder="1" applyProtection="1">
      <protection locked="0"/>
    </xf>
    <xf numFmtId="3" fontId="17" fillId="0" borderId="52" xfId="12" applyNumberFormat="1" applyFont="1" applyFill="1" applyBorder="1" applyProtection="1">
      <protection locked="0"/>
    </xf>
    <xf numFmtId="0" fontId="14" fillId="0" borderId="12" xfId="0" applyFont="1" applyBorder="1" applyAlignment="1" applyProtection="1">
      <alignment horizontal="centerContinuous" vertical="center"/>
    </xf>
    <xf numFmtId="0" fontId="15" fillId="0" borderId="13" xfId="0" applyFont="1" applyBorder="1" applyProtection="1"/>
    <xf numFmtId="0" fontId="10" fillId="0" borderId="7" xfId="0" applyNumberFormat="1" applyFont="1" applyBorder="1" applyAlignment="1" applyProtection="1">
      <alignment horizontal="centerContinuous" vertical="center"/>
    </xf>
    <xf numFmtId="0" fontId="10" fillId="0" borderId="4" xfId="0" applyNumberFormat="1" applyFont="1" applyBorder="1" applyAlignment="1" applyProtection="1">
      <alignment horizontal="centerContinuous" vertical="center"/>
    </xf>
    <xf numFmtId="0" fontId="10" fillId="0" borderId="5" xfId="0" applyNumberFormat="1" applyFont="1" applyBorder="1" applyAlignment="1" applyProtection="1">
      <alignment horizontal="centerContinuous" vertical="center"/>
    </xf>
    <xf numFmtId="0" fontId="25" fillId="0" borderId="0" xfId="15" applyFont="1" applyFill="1" applyBorder="1" applyAlignment="1" applyProtection="1">
      <alignment horizontal="left" indent="2"/>
    </xf>
    <xf numFmtId="3" fontId="26" fillId="0" borderId="53" xfId="12" applyNumberFormat="1" applyFont="1" applyFill="1" applyBorder="1" applyProtection="1"/>
    <xf numFmtId="3" fontId="26" fillId="0" borderId="54" xfId="12" applyNumberFormat="1" applyFont="1" applyFill="1" applyBorder="1" applyProtection="1"/>
    <xf numFmtId="3" fontId="17" fillId="0" borderId="55" xfId="12" applyNumberFormat="1" applyFont="1" applyFill="1" applyBorder="1" applyProtection="1">
      <protection locked="0"/>
    </xf>
    <xf numFmtId="3" fontId="26" fillId="0" borderId="54" xfId="12" applyNumberFormat="1" applyFont="1" applyFill="1" applyBorder="1" applyAlignment="1" applyProtection="1">
      <alignment vertical="center"/>
    </xf>
    <xf numFmtId="3" fontId="8" fillId="0" borderId="10" xfId="0" applyNumberFormat="1" applyFont="1" applyFill="1" applyBorder="1" applyProtection="1"/>
    <xf numFmtId="3" fontId="8" fillId="0" borderId="56" xfId="0" applyNumberFormat="1" applyFont="1" applyFill="1" applyBorder="1" applyProtection="1"/>
    <xf numFmtId="0" fontId="5" fillId="0" borderId="21" xfId="0" applyFont="1" applyFill="1" applyBorder="1" applyAlignment="1" applyProtection="1">
      <alignment horizontal="center" vertical="center" wrapText="1"/>
      <protection hidden="1"/>
    </xf>
    <xf numFmtId="0" fontId="5" fillId="0" borderId="57" xfId="0" applyFont="1" applyFill="1" applyBorder="1" applyAlignment="1" applyProtection="1">
      <alignment horizontal="center" vertical="center" wrapText="1"/>
      <protection hidden="1"/>
    </xf>
    <xf numFmtId="0" fontId="9" fillId="0" borderId="9" xfId="0" applyFont="1" applyBorder="1" applyAlignment="1" applyProtection="1">
      <alignment horizontal="left" wrapText="1" indent="1"/>
    </xf>
    <xf numFmtId="0" fontId="8" fillId="0" borderId="11" xfId="0" applyFont="1" applyBorder="1" applyAlignment="1" applyProtection="1">
      <alignment horizontal="left" indent="1"/>
    </xf>
    <xf numFmtId="0" fontId="8" fillId="0" borderId="9" xfId="0" applyFont="1" applyBorder="1" applyAlignment="1" applyProtection="1">
      <alignment horizontal="left" indent="1"/>
    </xf>
    <xf numFmtId="0" fontId="8" fillId="0" borderId="11" xfId="0" quotePrefix="1" applyFont="1" applyBorder="1" applyAlignment="1" applyProtection="1">
      <alignment horizontal="left" indent="1"/>
    </xf>
    <xf numFmtId="0" fontId="8" fillId="0" borderId="11" xfId="0" quotePrefix="1" applyFont="1" applyBorder="1" applyProtection="1"/>
    <xf numFmtId="0" fontId="8" fillId="0" borderId="9" xfId="0" applyFont="1" applyBorder="1" applyProtection="1"/>
    <xf numFmtId="0" fontId="4" fillId="0" borderId="9" xfId="0" applyFont="1" applyBorder="1" applyAlignment="1" applyProtection="1">
      <alignment horizontal="left" indent="1"/>
    </xf>
    <xf numFmtId="0" fontId="14" fillId="0" borderId="9" xfId="0" applyFont="1" applyBorder="1" applyAlignment="1" applyProtection="1">
      <alignment horizontal="center" vertical="center" wrapText="1"/>
    </xf>
    <xf numFmtId="0" fontId="3" fillId="2" borderId="0" xfId="1">
      <protection hidden="1"/>
    </xf>
    <xf numFmtId="0" fontId="52" fillId="2" borderId="0" xfId="1" applyFont="1">
      <protection hidden="1"/>
    </xf>
    <xf numFmtId="0" fontId="53" fillId="2" borderId="0" xfId="1" applyFont="1" applyAlignment="1">
      <alignment horizontal="centerContinuous"/>
      <protection hidden="1"/>
    </xf>
    <xf numFmtId="0" fontId="3" fillId="2" borderId="0" xfId="1" applyAlignment="1">
      <alignment horizontal="centerContinuous"/>
      <protection hidden="1"/>
    </xf>
    <xf numFmtId="0" fontId="3" fillId="2" borderId="0" xfId="1" applyAlignment="1">
      <protection hidden="1"/>
    </xf>
    <xf numFmtId="0" fontId="3" fillId="2" borderId="0" xfId="1" applyFont="1">
      <protection hidden="1"/>
    </xf>
    <xf numFmtId="0" fontId="54" fillId="2" borderId="0" xfId="1" applyFont="1" applyAlignment="1">
      <alignment horizontal="centerContinuous"/>
      <protection hidden="1"/>
    </xf>
    <xf numFmtId="0" fontId="37" fillId="2" borderId="0" xfId="1" applyFont="1" applyAlignment="1">
      <alignment horizontal="centerContinuous"/>
      <protection hidden="1"/>
    </xf>
    <xf numFmtId="0" fontId="44" fillId="2" borderId="0" xfId="1" applyFont="1">
      <protection hidden="1"/>
    </xf>
    <xf numFmtId="0" fontId="3" fillId="0" borderId="58" xfId="1" applyFont="1" applyFill="1" applyBorder="1">
      <protection hidden="1"/>
    </xf>
    <xf numFmtId="0" fontId="44" fillId="2" borderId="0" xfId="1" applyFont="1" applyAlignment="1">
      <alignment horizontal="right"/>
      <protection hidden="1"/>
    </xf>
    <xf numFmtId="0" fontId="3" fillId="0" borderId="59" xfId="1" applyFill="1" applyBorder="1">
      <protection hidden="1"/>
    </xf>
    <xf numFmtId="0" fontId="3" fillId="0" borderId="60" xfId="1" applyFont="1" applyFill="1" applyBorder="1">
      <protection hidden="1"/>
    </xf>
    <xf numFmtId="0" fontId="50" fillId="2" borderId="0" xfId="1" applyFont="1">
      <protection hidden="1"/>
    </xf>
    <xf numFmtId="0" fontId="56" fillId="2" borderId="0" xfId="1" applyFont="1" applyAlignment="1">
      <alignment horizontal="right"/>
      <protection hidden="1"/>
    </xf>
    <xf numFmtId="0" fontId="3" fillId="0" borderId="61" xfId="1" applyFill="1" applyBorder="1">
      <protection hidden="1"/>
    </xf>
    <xf numFmtId="0" fontId="3" fillId="0" borderId="62" xfId="1" applyFont="1" applyFill="1" applyBorder="1" applyProtection="1">
      <protection locked="0" hidden="1"/>
    </xf>
    <xf numFmtId="0" fontId="3" fillId="0" borderId="62" xfId="1" applyFont="1" applyFill="1" applyBorder="1" applyAlignment="1" applyProtection="1">
      <alignment horizontal="center"/>
      <protection locked="0" hidden="1"/>
    </xf>
    <xf numFmtId="0" fontId="3" fillId="0" borderId="63" xfId="1" applyFont="1" applyFill="1" applyBorder="1">
      <protection hidden="1"/>
    </xf>
    <xf numFmtId="0" fontId="3" fillId="0" borderId="64" xfId="1" applyFill="1" applyBorder="1">
      <protection hidden="1"/>
    </xf>
    <xf numFmtId="0" fontId="21" fillId="3" borderId="0" xfId="4" applyFont="1"/>
    <xf numFmtId="0" fontId="3" fillId="3" borderId="0" xfId="4"/>
    <xf numFmtId="0" fontId="57" fillId="3" borderId="0" xfId="4" applyFont="1"/>
    <xf numFmtId="0" fontId="58" fillId="3" borderId="0" xfId="4" applyFont="1"/>
    <xf numFmtId="0" fontId="37" fillId="2" borderId="54" xfId="4" applyFont="1" applyFill="1" applyBorder="1" applyAlignment="1">
      <alignment horizontal="centerContinuous"/>
    </xf>
    <xf numFmtId="0" fontId="34" fillId="2" borderId="38" xfId="4" applyFont="1" applyFill="1" applyBorder="1" applyAlignment="1">
      <alignment horizontal="centerContinuous"/>
    </xf>
    <xf numFmtId="0" fontId="34" fillId="2" borderId="4" xfId="4" applyFont="1" applyFill="1" applyBorder="1" applyAlignment="1">
      <alignment horizontal="centerContinuous"/>
    </xf>
    <xf numFmtId="0" fontId="3" fillId="3" borderId="65" xfId="4" applyBorder="1" applyAlignment="1">
      <alignment horizontal="centerContinuous"/>
    </xf>
    <xf numFmtId="0" fontId="3" fillId="3" borderId="66" xfId="4" applyBorder="1" applyAlignment="1">
      <alignment horizontal="centerContinuous"/>
    </xf>
    <xf numFmtId="0" fontId="37" fillId="2" borderId="67" xfId="4" applyFont="1" applyFill="1" applyBorder="1" applyAlignment="1">
      <alignment horizontal="center" vertical="center"/>
    </xf>
    <xf numFmtId="0" fontId="3" fillId="3" borderId="0" xfId="4" applyAlignment="1">
      <alignment vertical="center"/>
    </xf>
    <xf numFmtId="0" fontId="37" fillId="3" borderId="9" xfId="4" applyFont="1" applyBorder="1" applyAlignment="1">
      <alignment horizontal="centerContinuous"/>
    </xf>
    <xf numFmtId="0" fontId="37" fillId="0" borderId="68" xfId="4" applyFont="1" applyFill="1" applyBorder="1" applyAlignment="1">
      <alignment horizontal="centerContinuous"/>
    </xf>
    <xf numFmtId="0" fontId="37" fillId="0" borderId="51" xfId="4" applyFont="1" applyFill="1" applyBorder="1" applyAlignment="1">
      <alignment horizontal="centerContinuous"/>
    </xf>
    <xf numFmtId="0" fontId="37" fillId="0" borderId="42" xfId="4" applyFont="1" applyFill="1" applyBorder="1" applyAlignment="1">
      <alignment horizontal="centerContinuous"/>
    </xf>
    <xf numFmtId="0" fontId="3" fillId="3" borderId="0" xfId="4" applyFont="1"/>
    <xf numFmtId="0" fontId="3" fillId="3" borderId="69" xfId="4" applyFont="1" applyBorder="1"/>
    <xf numFmtId="0" fontId="3" fillId="3" borderId="69" xfId="4" applyBorder="1"/>
    <xf numFmtId="0" fontId="3" fillId="0" borderId="55" xfId="4" applyFill="1" applyBorder="1"/>
    <xf numFmtId="0" fontId="3" fillId="0" borderId="0" xfId="4" applyFill="1" applyBorder="1"/>
    <xf numFmtId="0" fontId="3" fillId="0" borderId="0" xfId="4" applyFont="1" applyFill="1" applyBorder="1"/>
    <xf numFmtId="0" fontId="3" fillId="0" borderId="6" xfId="4" applyFill="1" applyBorder="1"/>
    <xf numFmtId="0" fontId="3" fillId="0" borderId="55" xfId="4" applyFont="1" applyFill="1" applyBorder="1"/>
    <xf numFmtId="0" fontId="3" fillId="3" borderId="65" xfId="4" applyFill="1" applyBorder="1" applyAlignment="1">
      <alignment horizontal="centerContinuous"/>
    </xf>
    <xf numFmtId="0" fontId="3" fillId="3" borderId="66" xfId="4" applyFill="1" applyBorder="1" applyAlignment="1">
      <alignment horizontal="centerContinuous"/>
    </xf>
    <xf numFmtId="0" fontId="37" fillId="3" borderId="9" xfId="4" applyFont="1" applyBorder="1" applyAlignment="1">
      <alignment horizontal="centerContinuous" vertical="center"/>
    </xf>
    <xf numFmtId="0" fontId="37" fillId="0" borderId="55" xfId="4" applyFont="1" applyFill="1" applyBorder="1" applyAlignment="1">
      <alignment horizontal="centerContinuous" vertical="center"/>
    </xf>
    <xf numFmtId="0" fontId="37" fillId="0" borderId="0" xfId="4" applyFont="1" applyFill="1" applyBorder="1" applyAlignment="1">
      <alignment horizontal="centerContinuous" vertical="center"/>
    </xf>
    <xf numFmtId="0" fontId="3" fillId="3" borderId="0" xfId="4" applyAlignment="1">
      <alignment horizontal="center" vertical="center"/>
    </xf>
    <xf numFmtId="0" fontId="3" fillId="3" borderId="69" xfId="4" applyFont="1" applyBorder="1" applyAlignment="1">
      <alignment horizontal="center" vertical="center" wrapText="1"/>
    </xf>
    <xf numFmtId="0" fontId="3" fillId="3" borderId="69" xfId="4" applyFont="1" applyBorder="1" applyAlignment="1">
      <alignment vertical="center"/>
    </xf>
    <xf numFmtId="0" fontId="3" fillId="0" borderId="55"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6" xfId="4" applyFill="1" applyBorder="1" applyAlignment="1">
      <alignment vertical="center"/>
    </xf>
    <xf numFmtId="0" fontId="3" fillId="0" borderId="6" xfId="4" applyFont="1" applyFill="1" applyBorder="1" applyAlignment="1">
      <alignment vertical="center"/>
    </xf>
    <xf numFmtId="0" fontId="3" fillId="0" borderId="55" xfId="4" applyFill="1" applyBorder="1" applyAlignment="1">
      <alignment horizontal="center" vertical="center"/>
    </xf>
    <xf numFmtId="0" fontId="3" fillId="0" borderId="0" xfId="4" applyFill="1" applyBorder="1" applyAlignment="1">
      <alignment horizontal="center" vertical="center"/>
    </xf>
    <xf numFmtId="0" fontId="3" fillId="0" borderId="6" xfId="4" applyFill="1" applyBorder="1" applyAlignment="1">
      <alignment vertical="center" wrapText="1"/>
    </xf>
    <xf numFmtId="0" fontId="25" fillId="3" borderId="0" xfId="4" applyFont="1"/>
    <xf numFmtId="0" fontId="3" fillId="0" borderId="6" xfId="4" applyFont="1" applyFill="1" applyBorder="1"/>
    <xf numFmtId="0" fontId="3" fillId="0" borderId="55" xfId="4" applyFont="1" applyFill="1" applyBorder="1" applyAlignment="1">
      <alignment horizontal="center" vertical="center"/>
    </xf>
    <xf numFmtId="0" fontId="3" fillId="0" borderId="0" xfId="4" applyFont="1" applyFill="1" applyBorder="1" applyAlignment="1">
      <alignment horizontal="center" vertical="center"/>
    </xf>
    <xf numFmtId="0" fontId="3" fillId="3" borderId="6" xfId="4" applyFont="1" applyBorder="1"/>
    <xf numFmtId="0" fontId="3" fillId="3" borderId="55" xfId="4" applyFont="1" applyBorder="1"/>
    <xf numFmtId="0" fontId="3" fillId="3" borderId="52" xfId="4" applyBorder="1"/>
    <xf numFmtId="0" fontId="3" fillId="3" borderId="11" xfId="4" applyBorder="1"/>
    <xf numFmtId="0" fontId="3" fillId="3" borderId="3" xfId="4" applyBorder="1"/>
    <xf numFmtId="0" fontId="3" fillId="0" borderId="52" xfId="4" applyFill="1" applyBorder="1"/>
    <xf numFmtId="0" fontId="3" fillId="0" borderId="39" xfId="4" applyFill="1" applyBorder="1"/>
    <xf numFmtId="0" fontId="3" fillId="0" borderId="3" xfId="4" applyFill="1" applyBorder="1"/>
    <xf numFmtId="0" fontId="4" fillId="0" borderId="67" xfId="0" applyFont="1" applyBorder="1" applyProtection="1"/>
    <xf numFmtId="0" fontId="4" fillId="0" borderId="69" xfId="0" applyFont="1" applyBorder="1" applyProtection="1"/>
    <xf numFmtId="0" fontId="4" fillId="0" borderId="11" xfId="0" applyFont="1" applyBorder="1" applyProtection="1"/>
    <xf numFmtId="0" fontId="5" fillId="0" borderId="9" xfId="0" applyFont="1" applyBorder="1" applyAlignment="1" applyProtection="1">
      <alignment horizontal="centerContinuous" vertical="center"/>
    </xf>
    <xf numFmtId="0" fontId="0" fillId="0" borderId="9" xfId="0" applyBorder="1"/>
    <xf numFmtId="0" fontId="0" fillId="0" borderId="9" xfId="0" applyBorder="1" applyAlignment="1">
      <alignment horizontal="centerContinuous"/>
    </xf>
    <xf numFmtId="0" fontId="4" fillId="0" borderId="9" xfId="0" applyFont="1" applyBorder="1" applyAlignment="1" applyProtection="1">
      <alignment horizontal="centerContinuous"/>
    </xf>
    <xf numFmtId="0" fontId="6" fillId="0" borderId="0" xfId="0" applyFont="1" applyAlignment="1" applyProtection="1">
      <alignment horizontal="centerContinuous"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6" fillId="0" borderId="0" xfId="0" applyFont="1" applyFill="1" applyAlignment="1" applyProtection="1">
      <alignment horizontal="centerContinuous" vertical="center"/>
      <protection hidden="1"/>
    </xf>
    <xf numFmtId="0" fontId="46" fillId="0" borderId="0" xfId="0" applyFont="1" applyFill="1" applyAlignment="1">
      <alignment horizontal="left"/>
    </xf>
    <xf numFmtId="0" fontId="27" fillId="0" borderId="0" xfId="12" applyFont="1" applyFill="1" applyAlignment="1" applyProtection="1">
      <alignment wrapText="1"/>
    </xf>
    <xf numFmtId="0" fontId="0" fillId="0" borderId="69" xfId="0" applyBorder="1"/>
    <xf numFmtId="0" fontId="0" fillId="0" borderId="11" xfId="0" applyBorder="1"/>
    <xf numFmtId="0" fontId="37" fillId="0" borderId="69" xfId="0" applyFont="1" applyBorder="1"/>
    <xf numFmtId="0" fontId="37" fillId="0" borderId="9" xfId="0" applyFont="1" applyBorder="1"/>
    <xf numFmtId="164" fontId="49" fillId="0" borderId="0" xfId="15" applyNumberFormat="1" applyFont="1" applyFill="1" applyBorder="1" applyAlignment="1" applyProtection="1">
      <alignment horizontal="left" indent="3"/>
    </xf>
    <xf numFmtId="0" fontId="38" fillId="0" borderId="69" xfId="15" applyNumberFormat="1" applyFont="1" applyFill="1" applyBorder="1" applyAlignment="1" applyProtection="1">
      <alignment horizontal="left" indent="1"/>
      <protection hidden="1"/>
    </xf>
    <xf numFmtId="164" fontId="25" fillId="0" borderId="69" xfId="15" applyNumberFormat="1" applyFont="1" applyFill="1" applyBorder="1" applyAlignment="1" applyProtection="1">
      <alignment horizontal="left" indent="2"/>
    </xf>
    <xf numFmtId="164" fontId="49" fillId="0" borderId="69" xfId="15" applyNumberFormat="1" applyFont="1" applyFill="1" applyBorder="1" applyAlignment="1" applyProtection="1">
      <alignment horizontal="left" indent="3"/>
    </xf>
    <xf numFmtId="0" fontId="25" fillId="0" borderId="69" xfId="15" applyFont="1" applyFill="1" applyBorder="1" applyAlignment="1" applyProtection="1">
      <alignment horizontal="left" indent="2"/>
    </xf>
    <xf numFmtId="0" fontId="25" fillId="0" borderId="11" xfId="15" applyFont="1" applyFill="1" applyBorder="1" applyAlignment="1" applyProtection="1">
      <alignment horizontal="left" indent="2"/>
    </xf>
    <xf numFmtId="0" fontId="34" fillId="0" borderId="67" xfId="14" applyFont="1" applyFill="1" applyBorder="1"/>
    <xf numFmtId="0" fontId="34" fillId="0" borderId="69" xfId="14" applyFont="1" applyFill="1" applyBorder="1"/>
    <xf numFmtId="0" fontId="34" fillId="0" borderId="11" xfId="14" applyFont="1" applyFill="1" applyBorder="1"/>
    <xf numFmtId="0" fontId="38" fillId="0" borderId="4" xfId="15" applyNumberFormat="1" applyFont="1" applyFill="1" applyBorder="1" applyAlignment="1" applyProtection="1">
      <alignment horizontal="left" indent="1"/>
      <protection hidden="1"/>
    </xf>
    <xf numFmtId="0" fontId="0" fillId="0" borderId="67" xfId="0" applyBorder="1"/>
    <xf numFmtId="0" fontId="37" fillId="0" borderId="9" xfId="14" applyFont="1" applyFill="1" applyBorder="1" applyAlignment="1">
      <alignment horizontal="center" vertical="center"/>
    </xf>
    <xf numFmtId="0" fontId="37" fillId="0" borderId="9" xfId="0" applyFont="1" applyBorder="1" applyAlignment="1">
      <alignment vertical="center"/>
    </xf>
    <xf numFmtId="0" fontId="36" fillId="0" borderId="0" xfId="14" applyFont="1" applyFill="1" applyAlignment="1">
      <alignment vertical="center"/>
    </xf>
    <xf numFmtId="0" fontId="37" fillId="0" borderId="0" xfId="14" applyFont="1" applyFill="1" applyBorder="1" applyAlignment="1">
      <alignment horizontal="left" vertical="center"/>
    </xf>
    <xf numFmtId="0" fontId="37" fillId="2" borderId="9" xfId="14" applyFont="1" applyFill="1" applyBorder="1" applyAlignment="1">
      <alignment horizontal="center" vertical="center"/>
    </xf>
    <xf numFmtId="0" fontId="0" fillId="2" borderId="67" xfId="0" applyFill="1" applyBorder="1"/>
    <xf numFmtId="0" fontId="0" fillId="2" borderId="69" xfId="0" applyFill="1" applyBorder="1"/>
    <xf numFmtId="0" fontId="37" fillId="2" borderId="9" xfId="0" applyFont="1" applyFill="1" applyBorder="1" applyAlignment="1">
      <alignment vertical="center"/>
    </xf>
    <xf numFmtId="0" fontId="37" fillId="0" borderId="0" xfId="14" applyFont="1" applyFill="1" applyAlignment="1">
      <alignment vertical="center"/>
    </xf>
    <xf numFmtId="0" fontId="37" fillId="0" borderId="9" xfId="14" applyFont="1" applyFill="1" applyBorder="1" applyAlignment="1">
      <alignment vertical="center"/>
    </xf>
    <xf numFmtId="0" fontId="25" fillId="0" borderId="67" xfId="14" applyFont="1" applyFill="1" applyBorder="1"/>
    <xf numFmtId="0" fontId="25" fillId="0" borderId="69" xfId="14" applyFont="1" applyFill="1" applyBorder="1"/>
    <xf numFmtId="166" fontId="25" fillId="0" borderId="69" xfId="13" applyNumberFormat="1" applyFont="1" applyFill="1" applyBorder="1" applyAlignment="1">
      <alignment horizontal="left" indent="1"/>
    </xf>
    <xf numFmtId="0" fontId="25" fillId="0" borderId="69" xfId="14" applyFont="1" applyFill="1" applyBorder="1" applyAlignment="1">
      <alignment horizontal="left" indent="1"/>
    </xf>
    <xf numFmtId="166" fontId="38" fillId="0" borderId="32" xfId="13" applyNumberFormat="1" applyFont="1" applyFill="1" applyBorder="1" applyProtection="1"/>
    <xf numFmtId="0" fontId="25" fillId="0" borderId="70" xfId="14" applyFont="1" applyFill="1" applyBorder="1"/>
    <xf numFmtId="166" fontId="25" fillId="0" borderId="69" xfId="13" applyNumberFormat="1" applyFont="1" applyFill="1" applyBorder="1" applyAlignment="1" applyProtection="1">
      <alignment horizontal="left" indent="1"/>
    </xf>
    <xf numFmtId="0" fontId="36" fillId="0" borderId="0" xfId="12" applyFont="1" applyFill="1" applyBorder="1" applyAlignment="1">
      <alignment horizontal="left" wrapText="1"/>
    </xf>
    <xf numFmtId="0" fontId="25" fillId="2" borderId="69" xfId="14" applyFont="1" applyFill="1" applyBorder="1"/>
    <xf numFmtId="166" fontId="38" fillId="2" borderId="32" xfId="13" applyNumberFormat="1" applyFont="1" applyFill="1" applyBorder="1" applyProtection="1"/>
    <xf numFmtId="0" fontId="29" fillId="2" borderId="40" xfId="12" applyFont="1" applyFill="1" applyBorder="1" applyAlignment="1" applyProtection="1">
      <alignment horizontal="left" vertical="center"/>
    </xf>
    <xf numFmtId="0" fontId="28" fillId="2" borderId="40" xfId="12" applyFont="1" applyFill="1" applyBorder="1" applyAlignment="1">
      <alignment horizontal="right" vertical="center"/>
    </xf>
    <xf numFmtId="0" fontId="25" fillId="2" borderId="70" xfId="14" applyFont="1" applyFill="1" applyBorder="1"/>
    <xf numFmtId="166" fontId="25" fillId="2" borderId="0" xfId="13" applyNumberFormat="1" applyFont="1" applyFill="1"/>
    <xf numFmtId="166" fontId="38" fillId="2" borderId="40" xfId="13" applyNumberFormat="1" applyFont="1" applyFill="1" applyBorder="1" applyProtection="1"/>
    <xf numFmtId="0" fontId="29" fillId="2" borderId="40" xfId="12" applyFont="1" applyFill="1" applyBorder="1" applyAlignment="1">
      <alignment horizontal="left" vertical="center"/>
    </xf>
    <xf numFmtId="0" fontId="28" fillId="0" borderId="39" xfId="12" applyFont="1" applyFill="1" applyBorder="1" applyAlignment="1" applyProtection="1">
      <alignment horizontal="right"/>
    </xf>
    <xf numFmtId="0" fontId="3" fillId="6" borderId="39" xfId="0" applyFont="1" applyFill="1" applyBorder="1"/>
    <xf numFmtId="0" fontId="27" fillId="0" borderId="0" xfId="12" applyFont="1" applyFill="1" applyAlignment="1" applyProtection="1"/>
    <xf numFmtId="0" fontId="21" fillId="0" borderId="0" xfId="12" applyFont="1" applyFill="1" applyBorder="1" applyAlignment="1" applyProtection="1">
      <alignment horizontal="left"/>
    </xf>
    <xf numFmtId="0" fontId="26" fillId="0" borderId="0" xfId="12" applyFont="1" applyFill="1" applyBorder="1" applyAlignment="1" applyProtection="1">
      <alignment horizontal="left"/>
    </xf>
    <xf numFmtId="0" fontId="36" fillId="0" borderId="0" xfId="12" applyFont="1" applyFill="1" applyBorder="1" applyAlignment="1">
      <alignment horizontal="left" vertical="top"/>
    </xf>
    <xf numFmtId="0" fontId="36" fillId="0" borderId="0" xfId="12" applyFont="1" applyFill="1" applyBorder="1" applyAlignment="1">
      <alignment horizontal="left"/>
    </xf>
    <xf numFmtId="0" fontId="43" fillId="0" borderId="0" xfId="13" applyFont="1" applyFill="1" applyBorder="1"/>
    <xf numFmtId="0" fontId="0" fillId="0" borderId="37" xfId="0" applyFill="1" applyBorder="1" applyAlignment="1" applyProtection="1">
      <alignment horizontal="left" vertical="top"/>
      <protection locked="0"/>
    </xf>
    <xf numFmtId="0" fontId="0" fillId="0" borderId="0" xfId="0" applyFill="1" applyAlignment="1" applyProtection="1">
      <alignment horizontal="left" vertical="top"/>
      <protection locked="0"/>
    </xf>
    <xf numFmtId="0" fontId="0" fillId="0" borderId="36" xfId="0" applyFill="1" applyBorder="1" applyAlignment="1" applyProtection="1">
      <alignment horizontal="left" vertical="top"/>
      <protection locked="0"/>
    </xf>
    <xf numFmtId="0" fontId="10" fillId="0" borderId="54" xfId="0" quotePrefix="1" applyFont="1" applyBorder="1" applyAlignment="1" applyProtection="1">
      <alignment horizontal="center"/>
    </xf>
    <xf numFmtId="3" fontId="8" fillId="0" borderId="62" xfId="0" applyNumberFormat="1" applyFont="1" applyFill="1" applyBorder="1" applyAlignment="1" applyProtection="1">
      <protection locked="0"/>
    </xf>
    <xf numFmtId="3" fontId="14" fillId="0" borderId="56" xfId="0" applyNumberFormat="1" applyFont="1" applyFill="1" applyBorder="1" applyProtection="1">
      <protection hidden="1"/>
    </xf>
    <xf numFmtId="3" fontId="14" fillId="0" borderId="62" xfId="0" applyNumberFormat="1" applyFont="1" applyFill="1" applyBorder="1" applyProtection="1"/>
    <xf numFmtId="0" fontId="10" fillId="0" borderId="38" xfId="0" quotePrefix="1" applyFont="1" applyBorder="1" applyAlignment="1" applyProtection="1">
      <alignment horizontal="center"/>
    </xf>
    <xf numFmtId="3" fontId="8" fillId="0" borderId="62" xfId="0" applyNumberFormat="1" applyFont="1" applyFill="1" applyBorder="1" applyProtection="1">
      <protection locked="0"/>
    </xf>
    <xf numFmtId="0" fontId="3" fillId="6" borderId="62" xfId="0" applyFont="1" applyFill="1" applyBorder="1"/>
    <xf numFmtId="0" fontId="37" fillId="0" borderId="4" xfId="0" applyFont="1" applyBorder="1"/>
    <xf numFmtId="0" fontId="38" fillId="0" borderId="54" xfId="15" applyFont="1" applyFill="1" applyBorder="1" applyAlignment="1" applyProtection="1">
      <alignment horizontal="left"/>
    </xf>
    <xf numFmtId="0" fontId="0" fillId="2" borderId="68" xfId="0" applyFill="1" applyBorder="1"/>
    <xf numFmtId="0" fontId="37" fillId="2" borderId="67" xfId="14" applyFont="1" applyFill="1" applyBorder="1" applyAlignment="1">
      <alignment horizontal="center" vertical="center"/>
    </xf>
    <xf numFmtId="0" fontId="0" fillId="2" borderId="42" xfId="0" applyFill="1" applyBorder="1"/>
    <xf numFmtId="0" fontId="0" fillId="2" borderId="62" xfId="0" applyFill="1" applyBorder="1"/>
    <xf numFmtId="0" fontId="25" fillId="2" borderId="68" xfId="14" applyFont="1" applyFill="1" applyBorder="1"/>
    <xf numFmtId="0" fontId="28" fillId="2" borderId="37" xfId="12" applyFont="1" applyFill="1" applyBorder="1" applyAlignment="1">
      <alignment horizontal="right" vertical="center"/>
    </xf>
    <xf numFmtId="0" fontId="0" fillId="2" borderId="9" xfId="0" applyFill="1" applyBorder="1"/>
    <xf numFmtId="0" fontId="4" fillId="0" borderId="0" xfId="0" quotePrefix="1" applyFont="1" applyAlignment="1" applyProtection="1">
      <alignment horizontal="left" indent="6"/>
    </xf>
    <xf numFmtId="0" fontId="37" fillId="0" borderId="6" xfId="4" applyFont="1" applyFill="1" applyBorder="1" applyAlignment="1">
      <alignment horizontal="left" vertical="center"/>
    </xf>
    <xf numFmtId="0" fontId="37" fillId="3" borderId="69" xfId="4" applyFont="1" applyBorder="1" applyAlignment="1">
      <alignment horizontal="center" vertical="center"/>
    </xf>
    <xf numFmtId="0" fontId="3" fillId="0" borderId="55" xfId="4" applyFont="1" applyFill="1" applyBorder="1" applyAlignment="1">
      <alignment horizontal="left" vertical="center"/>
    </xf>
    <xf numFmtId="0" fontId="3" fillId="0" borderId="71" xfId="1" applyFill="1" applyBorder="1">
      <protection hidden="1"/>
    </xf>
    <xf numFmtId="0" fontId="3" fillId="0" borderId="72" xfId="1" applyFill="1" applyBorder="1">
      <protection hidden="1"/>
    </xf>
    <xf numFmtId="0" fontId="3" fillId="0" borderId="73" xfId="1" applyFill="1" applyBorder="1">
      <protection hidden="1"/>
    </xf>
    <xf numFmtId="0" fontId="4" fillId="0" borderId="36" xfId="0" applyFont="1" applyBorder="1" applyProtection="1"/>
    <xf numFmtId="0" fontId="24" fillId="0" borderId="48" xfId="0" applyFont="1" applyBorder="1" applyAlignment="1" applyProtection="1">
      <alignment horizontal="center"/>
    </xf>
    <xf numFmtId="0" fontId="5" fillId="0" borderId="74" xfId="0" applyFont="1" applyBorder="1" applyAlignment="1" applyProtection="1">
      <alignment horizontal="centerContinuous"/>
    </xf>
    <xf numFmtId="0" fontId="0" fillId="0" borderId="36" xfId="0" applyBorder="1" applyAlignment="1" applyProtection="1">
      <alignment horizontal="centerContinuous"/>
    </xf>
    <xf numFmtId="0" fontId="4" fillId="0" borderId="36" xfId="0" applyFont="1" applyBorder="1" applyAlignment="1" applyProtection="1">
      <alignment horizontal="centerContinuous"/>
    </xf>
    <xf numFmtId="0" fontId="53" fillId="2" borderId="0" xfId="1" applyFont="1" applyAlignment="1" applyProtection="1">
      <alignment horizontal="centerContinuous"/>
      <protection hidden="1"/>
    </xf>
    <xf numFmtId="0" fontId="54" fillId="2" borderId="0" xfId="1" applyFont="1" applyAlignment="1" applyProtection="1">
      <alignment horizontal="centerContinuous"/>
      <protection hidden="1"/>
    </xf>
    <xf numFmtId="0" fontId="55" fillId="2" borderId="0" xfId="1" applyFont="1" applyProtection="1">
      <protection hidden="1"/>
    </xf>
    <xf numFmtId="0" fontId="3" fillId="2" borderId="0" xfId="1" applyProtection="1">
      <protection hidden="1"/>
    </xf>
    <xf numFmtId="0" fontId="37" fillId="2" borderId="0" xfId="1" applyFont="1" applyProtection="1">
      <protection hidden="1"/>
    </xf>
    <xf numFmtId="0" fontId="3" fillId="3" borderId="69" xfId="4" applyFont="1" applyBorder="1" applyProtection="1">
      <protection hidden="1"/>
    </xf>
    <xf numFmtId="0" fontId="37" fillId="3" borderId="9" xfId="4" applyFont="1" applyBorder="1" applyAlignment="1" applyProtection="1">
      <alignment horizontal="centerContinuous"/>
      <protection hidden="1"/>
    </xf>
    <xf numFmtId="0" fontId="37" fillId="3" borderId="9" xfId="4" applyFont="1" applyBorder="1" applyAlignment="1" applyProtection="1">
      <alignment horizontal="centerContinuous" vertical="center"/>
      <protection hidden="1"/>
    </xf>
    <xf numFmtId="0" fontId="3" fillId="3" borderId="69" xfId="4" applyFont="1" applyBorder="1" applyAlignment="1" applyProtection="1">
      <alignment horizontal="center" vertical="center" wrapText="1"/>
      <protection hidden="1"/>
    </xf>
    <xf numFmtId="0" fontId="3" fillId="3" borderId="69" xfId="4" applyFont="1" applyBorder="1" applyAlignment="1" applyProtection="1">
      <alignment horizontal="center" vertical="center"/>
      <protection hidden="1"/>
    </xf>
    <xf numFmtId="0" fontId="6" fillId="0" borderId="0" xfId="0" applyFont="1" applyAlignment="1" applyProtection="1">
      <alignment horizontal="centerContinuous"/>
      <protection hidden="1"/>
    </xf>
    <xf numFmtId="0" fontId="14" fillId="0" borderId="0" xfId="0" applyFont="1" applyBorder="1" applyProtection="1">
      <protection hidden="1"/>
    </xf>
    <xf numFmtId="0" fontId="5" fillId="0" borderId="0" xfId="0" applyFont="1" applyBorder="1" applyProtection="1">
      <protection hidden="1"/>
    </xf>
    <xf numFmtId="0" fontId="4" fillId="0" borderId="18" xfId="0" applyFont="1" applyBorder="1" applyAlignment="1" applyProtection="1">
      <alignment horizontal="centerContinuous" vertical="center" wrapText="1"/>
      <protection hidden="1"/>
    </xf>
    <xf numFmtId="0" fontId="5" fillId="0" borderId="8" xfId="0" applyNumberFormat="1" applyFont="1" applyBorder="1" applyAlignment="1" applyProtection="1">
      <alignment horizontal="center" vertical="center"/>
      <protection hidden="1"/>
    </xf>
    <xf numFmtId="0" fontId="5" fillId="0" borderId="15" xfId="0" applyFont="1" applyBorder="1" applyAlignment="1" applyProtection="1">
      <alignment horizontal="left" vertical="center"/>
      <protection hidden="1"/>
    </xf>
    <xf numFmtId="0" fontId="4" fillId="0" borderId="41" xfId="0" applyFont="1" applyBorder="1" applyAlignment="1" applyProtection="1">
      <alignment horizontal="centerContinuous" vertical="center" wrapText="1"/>
      <protection hidden="1"/>
    </xf>
    <xf numFmtId="0" fontId="5" fillId="0" borderId="7" xfId="0" applyFont="1" applyBorder="1" applyAlignment="1" applyProtection="1">
      <alignment horizontal="centerContinuous" vertical="center"/>
      <protection hidden="1"/>
    </xf>
    <xf numFmtId="0" fontId="5" fillId="0" borderId="75" xfId="0" applyFont="1" applyBorder="1" applyAlignment="1" applyProtection="1">
      <alignment horizontal="centerContinuous" vertical="center"/>
      <protection hidden="1"/>
    </xf>
    <xf numFmtId="0" fontId="8" fillId="0" borderId="21" xfId="0" applyFont="1" applyBorder="1" applyAlignment="1" applyProtection="1">
      <alignment horizontal="centerContinuous" vertical="center"/>
      <protection hidden="1"/>
    </xf>
    <xf numFmtId="0" fontId="8" fillId="0" borderId="20" xfId="0" applyFont="1" applyBorder="1" applyAlignment="1" applyProtection="1">
      <alignment horizontal="left"/>
      <protection hidden="1"/>
    </xf>
    <xf numFmtId="0" fontId="8" fillId="0" borderId="15" xfId="0" applyFont="1" applyBorder="1" applyAlignment="1" applyProtection="1">
      <alignment horizontal="left"/>
      <protection hidden="1"/>
    </xf>
    <xf numFmtId="0" fontId="8" fillId="0" borderId="50" xfId="0" applyFont="1" applyBorder="1" applyAlignment="1" applyProtection="1">
      <alignment horizontal="left"/>
      <protection hidden="1"/>
    </xf>
    <xf numFmtId="0" fontId="6" fillId="0" borderId="0" xfId="0" applyFont="1" applyAlignment="1" applyProtection="1">
      <alignment horizontal="centerContinuous" vertical="center"/>
      <protection hidden="1"/>
    </xf>
    <xf numFmtId="0" fontId="8" fillId="0" borderId="41" xfId="0" applyFont="1" applyBorder="1" applyAlignment="1" applyProtection="1">
      <alignment horizontal="centerContinuous" vertical="center" wrapText="1"/>
      <protection hidden="1"/>
    </xf>
    <xf numFmtId="0" fontId="5" fillId="0" borderId="17" xfId="0" applyFont="1" applyBorder="1" applyAlignment="1" applyProtection="1">
      <alignment horizontal="centerContinuous" vertical="top" wrapText="1"/>
      <protection hidden="1"/>
    </xf>
    <xf numFmtId="0" fontId="48" fillId="4" borderId="1" xfId="16" applyProtection="1">
      <alignment horizontal="center" vertical="center"/>
      <protection hidden="1"/>
    </xf>
    <xf numFmtId="0" fontId="36" fillId="0" borderId="0" xfId="12" applyFont="1" applyFill="1" applyBorder="1" applyAlignment="1" applyProtection="1">
      <alignment horizontal="left" vertical="top"/>
      <protection hidden="1"/>
    </xf>
    <xf numFmtId="0" fontId="29" fillId="0" borderId="36" xfId="12" applyFont="1" applyFill="1" applyBorder="1" applyAlignment="1" applyProtection="1">
      <alignment horizontal="left"/>
      <protection hidden="1"/>
    </xf>
    <xf numFmtId="169" fontId="25" fillId="0" borderId="0" xfId="12" quotePrefix="1" applyNumberFormat="1" applyFont="1" applyFill="1" applyProtection="1">
      <protection hidden="1"/>
    </xf>
    <xf numFmtId="0" fontId="22" fillId="0" borderId="0" xfId="12" applyFont="1" applyFill="1" applyProtection="1">
      <protection hidden="1"/>
    </xf>
    <xf numFmtId="0" fontId="35" fillId="0" borderId="0" xfId="12" applyFont="1" applyFill="1" applyProtection="1">
      <protection hidden="1"/>
    </xf>
    <xf numFmtId="0" fontId="36" fillId="0" borderId="0" xfId="12" applyFont="1" applyFill="1" applyBorder="1" applyAlignment="1" applyProtection="1">
      <alignment horizontal="left"/>
      <protection hidden="1"/>
    </xf>
    <xf numFmtId="0" fontId="38" fillId="0" borderId="41" xfId="15" applyFont="1" applyFill="1" applyBorder="1" applyAlignment="1" applyProtection="1">
      <alignment horizontal="left"/>
      <protection hidden="1"/>
    </xf>
    <xf numFmtId="0" fontId="36" fillId="0" borderId="0" xfId="12" applyFont="1" applyFill="1" applyBorder="1" applyAlignment="1" applyProtection="1">
      <alignment vertical="top" wrapText="1"/>
      <protection hidden="1"/>
    </xf>
    <xf numFmtId="0" fontId="36" fillId="0" borderId="0" xfId="12" applyFont="1" applyFill="1" applyBorder="1" applyAlignment="1" applyProtection="1">
      <alignment horizontal="left" vertical="top" wrapText="1"/>
      <protection hidden="1"/>
    </xf>
    <xf numFmtId="0" fontId="29" fillId="0" borderId="40" xfId="12" applyFont="1" applyFill="1" applyBorder="1" applyAlignment="1" applyProtection="1">
      <alignment horizontal="left" vertical="center"/>
      <protection hidden="1"/>
    </xf>
    <xf numFmtId="0" fontId="25" fillId="0" borderId="0" xfId="14" applyFont="1" applyFill="1" applyProtection="1">
      <protection hidden="1"/>
    </xf>
    <xf numFmtId="166" fontId="25" fillId="0" borderId="0" xfId="13" applyNumberFormat="1" applyFont="1" applyFill="1" applyProtection="1">
      <protection hidden="1"/>
    </xf>
    <xf numFmtId="0" fontId="17" fillId="0" borderId="0" xfId="13" applyFont="1" applyFill="1" applyProtection="1">
      <protection hidden="1"/>
    </xf>
    <xf numFmtId="0" fontId="3" fillId="3" borderId="0" xfId="4" applyProtection="1"/>
    <xf numFmtId="0" fontId="44" fillId="0" borderId="0" xfId="0" applyFont="1" applyAlignment="1" applyProtection="1">
      <alignment horizontal="left" indent="1"/>
      <protection hidden="1"/>
    </xf>
    <xf numFmtId="0" fontId="44" fillId="0" borderId="0" xfId="0" applyFont="1" applyAlignment="1" applyProtection="1">
      <alignment horizontal="left" vertical="center" indent="1"/>
      <protection hidden="1"/>
    </xf>
    <xf numFmtId="0" fontId="37" fillId="0" borderId="0" xfId="12" applyFont="1" applyFill="1" applyProtection="1">
      <protection hidden="1"/>
    </xf>
    <xf numFmtId="0" fontId="37" fillId="0" borderId="0" xfId="14" applyFont="1" applyFill="1" applyProtection="1">
      <protection hidden="1"/>
    </xf>
    <xf numFmtId="0" fontId="37" fillId="0" borderId="0" xfId="14" applyFont="1" applyFill="1" applyAlignment="1" applyProtection="1">
      <alignment vertical="center"/>
      <protection hidden="1"/>
    </xf>
    <xf numFmtId="0" fontId="37" fillId="0" borderId="0" xfId="12" applyFont="1" applyFill="1" applyAlignment="1" applyProtection="1">
      <alignment vertical="center"/>
      <protection hidden="1"/>
    </xf>
    <xf numFmtId="3" fontId="37" fillId="0" borderId="0" xfId="14" applyNumberFormat="1" applyFont="1" applyFill="1" applyProtection="1">
      <protection hidden="1"/>
    </xf>
    <xf numFmtId="0" fontId="37" fillId="0" borderId="0" xfId="13" applyFont="1" applyFill="1" applyAlignment="1" applyProtection="1">
      <alignment vertical="center"/>
      <protection hidden="1"/>
    </xf>
    <xf numFmtId="0" fontId="53" fillId="2" borderId="0" xfId="1" applyFont="1" applyAlignment="1" applyProtection="1">
      <alignment horizontal="centerContinuous"/>
    </xf>
    <xf numFmtId="0" fontId="3" fillId="2" borderId="62" xfId="1" quotePrefix="1" applyFont="1" applyBorder="1" applyAlignment="1" applyProtection="1">
      <alignment horizontal="left"/>
    </xf>
    <xf numFmtId="0" fontId="3" fillId="2" borderId="62" xfId="1" applyFont="1" applyBorder="1" applyAlignment="1" applyProtection="1">
      <alignment horizontal="center"/>
    </xf>
    <xf numFmtId="0" fontId="21" fillId="3" borderId="76" xfId="4" applyFont="1" applyBorder="1" applyAlignment="1" applyProtection="1">
      <alignment horizontal="centerContinuous" vertical="center"/>
    </xf>
    <xf numFmtId="0" fontId="3" fillId="3" borderId="0" xfId="4" applyFont="1" applyProtection="1"/>
    <xf numFmtId="0" fontId="36" fillId="3" borderId="76" xfId="4" applyFont="1" applyFill="1" applyBorder="1" applyAlignment="1" applyProtection="1">
      <alignment horizontal="centerContinuous" vertical="center"/>
    </xf>
    <xf numFmtId="0" fontId="3" fillId="3" borderId="0" xfId="4" applyAlignment="1" applyProtection="1">
      <alignment vertical="center"/>
    </xf>
    <xf numFmtId="0" fontId="3" fillId="3" borderId="0" xfId="4" applyAlignment="1" applyProtection="1">
      <alignment horizontal="center"/>
    </xf>
    <xf numFmtId="3" fontId="14" fillId="0" borderId="27" xfId="0" applyNumberFormat="1" applyFont="1" applyFill="1" applyBorder="1" applyProtection="1"/>
    <xf numFmtId="3" fontId="14" fillId="0" borderId="8" xfId="0" applyNumberFormat="1" applyFont="1" applyFill="1" applyBorder="1" applyAlignment="1" applyProtection="1"/>
    <xf numFmtId="3" fontId="14" fillId="0" borderId="7" xfId="0" applyNumberFormat="1" applyFont="1" applyFill="1" applyBorder="1" applyProtection="1"/>
    <xf numFmtId="3" fontId="14" fillId="0" borderId="5" xfId="0" applyNumberFormat="1" applyFont="1" applyFill="1" applyBorder="1" applyAlignment="1" applyProtection="1"/>
    <xf numFmtId="0" fontId="3" fillId="6" borderId="0" xfId="0" applyFont="1" applyFill="1" applyProtection="1"/>
    <xf numFmtId="0" fontId="37" fillId="0" borderId="9" xfId="0" applyFont="1" applyBorder="1" applyProtection="1"/>
    <xf numFmtId="0" fontId="0" fillId="0" borderId="69" xfId="0" applyBorder="1" applyProtection="1"/>
    <xf numFmtId="0" fontId="37" fillId="0" borderId="62" xfId="0" applyFont="1" applyBorder="1" applyProtection="1"/>
    <xf numFmtId="0" fontId="37" fillId="0" borderId="69" xfId="0" applyFont="1" applyBorder="1" applyProtection="1"/>
    <xf numFmtId="0" fontId="37" fillId="0" borderId="42" xfId="0" applyFont="1" applyBorder="1" applyProtection="1"/>
    <xf numFmtId="0" fontId="37" fillId="0" borderId="67" xfId="0" applyFont="1" applyBorder="1" applyProtection="1"/>
    <xf numFmtId="0" fontId="37" fillId="0" borderId="4" xfId="0" applyFont="1" applyBorder="1" applyProtection="1"/>
    <xf numFmtId="0" fontId="37" fillId="2" borderId="9" xfId="0" applyFont="1" applyFill="1" applyBorder="1" applyAlignment="1" applyProtection="1">
      <alignment vertical="center"/>
    </xf>
    <xf numFmtId="0" fontId="0" fillId="0" borderId="67" xfId="0" applyBorder="1" applyProtection="1"/>
    <xf numFmtId="0" fontId="37" fillId="0" borderId="9" xfId="0" applyFont="1" applyBorder="1" applyAlignment="1" applyProtection="1">
      <alignment vertical="center"/>
    </xf>
    <xf numFmtId="0" fontId="0" fillId="2" borderId="9" xfId="0" applyFill="1" applyBorder="1" applyProtection="1"/>
    <xf numFmtId="0" fontId="8" fillId="0" borderId="20" xfId="0" applyFont="1" applyBorder="1" applyAlignment="1" applyProtection="1"/>
    <xf numFmtId="0" fontId="8" fillId="0" borderId="15" xfId="0" applyFont="1" applyBorder="1" applyAlignment="1" applyProtection="1"/>
    <xf numFmtId="0" fontId="10" fillId="0" borderId="4" xfId="0" quotePrefix="1" applyNumberFormat="1" applyFont="1" applyBorder="1" applyAlignment="1" applyProtection="1">
      <alignment horizontal="center"/>
    </xf>
    <xf numFmtId="0" fontId="8" fillId="0" borderId="50" xfId="0" applyFont="1" applyBorder="1" applyAlignment="1" applyProtection="1"/>
    <xf numFmtId="3" fontId="26" fillId="0" borderId="77" xfId="12" applyNumberFormat="1" applyFont="1" applyFill="1" applyBorder="1" applyProtection="1"/>
    <xf numFmtId="166" fontId="25" fillId="0" borderId="0" xfId="13" applyNumberFormat="1" applyFont="1" applyFill="1" applyBorder="1" applyAlignment="1" applyProtection="1">
      <protection hidden="1"/>
    </xf>
    <xf numFmtId="0" fontId="25" fillId="0" borderId="0" xfId="14" applyFont="1" applyFill="1" applyAlignment="1" applyProtection="1">
      <protection hidden="1"/>
    </xf>
    <xf numFmtId="0" fontId="25" fillId="0" borderId="0" xfId="13" applyNumberFormat="1" applyFont="1" applyFill="1" applyAlignment="1" applyProtection="1">
      <protection hidden="1"/>
    </xf>
    <xf numFmtId="0" fontId="10" fillId="0" borderId="0" xfId="0" quotePrefix="1" applyFont="1" applyBorder="1" applyAlignment="1" applyProtection="1">
      <alignment horizontal="center"/>
    </xf>
    <xf numFmtId="0" fontId="10" fillId="0" borderId="0" xfId="0" applyFont="1" applyBorder="1" applyProtection="1"/>
    <xf numFmtId="0" fontId="17" fillId="0" borderId="0" xfId="0" applyFont="1" applyAlignment="1" applyProtection="1">
      <alignment horizontal="center"/>
      <protection hidden="1"/>
    </xf>
    <xf numFmtId="0" fontId="60" fillId="0" borderId="0" xfId="0" applyFont="1" applyFill="1" applyBorder="1" applyProtection="1"/>
    <xf numFmtId="0" fontId="38" fillId="0" borderId="0" xfId="0" applyFont="1" applyFill="1" applyBorder="1" applyAlignment="1" applyProtection="1">
      <alignment horizontal="right"/>
    </xf>
    <xf numFmtId="0" fontId="38" fillId="0" borderId="0" xfId="0" applyFont="1" applyFill="1" applyBorder="1" applyAlignment="1" applyProtection="1">
      <alignment horizontal="left" vertical="center"/>
    </xf>
    <xf numFmtId="0" fontId="60" fillId="0" borderId="39" xfId="0" applyFont="1" applyFill="1" applyBorder="1" applyProtection="1"/>
    <xf numFmtId="0" fontId="5" fillId="0" borderId="78" xfId="0" applyFont="1" applyFill="1" applyBorder="1" applyAlignment="1" applyProtection="1">
      <alignment horizontal="center" vertical="center"/>
      <protection hidden="1"/>
    </xf>
    <xf numFmtId="3" fontId="14" fillId="0" borderId="30" xfId="0" applyNumberFormat="1" applyFont="1" applyFill="1" applyBorder="1" applyAlignment="1" applyProtection="1">
      <alignment vertical="center"/>
    </xf>
    <xf numFmtId="0" fontId="10" fillId="0" borderId="9" xfId="0" quotePrefix="1" applyNumberFormat="1" applyFont="1" applyBorder="1" applyAlignment="1" applyProtection="1">
      <alignment horizontal="center" vertical="center"/>
    </xf>
    <xf numFmtId="0" fontId="10" fillId="0" borderId="11" xfId="0" quotePrefix="1" applyNumberFormat="1" applyFont="1" applyBorder="1" applyAlignment="1" applyProtection="1">
      <alignment horizontal="center" vertical="center"/>
    </xf>
    <xf numFmtId="0" fontId="8" fillId="0" borderId="14" xfId="0" applyFont="1" applyBorder="1" applyAlignment="1" applyProtection="1">
      <alignment vertical="center"/>
      <protection hidden="1"/>
    </xf>
    <xf numFmtId="0" fontId="10" fillId="0" borderId="11" xfId="0" quotePrefix="1" applyNumberFormat="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8" fillId="0" borderId="15" xfId="0" applyFont="1" applyBorder="1" applyAlignment="1" applyProtection="1">
      <alignment vertical="center"/>
      <protection hidden="1"/>
    </xf>
    <xf numFmtId="0" fontId="8" fillId="0" borderId="16" xfId="0" applyFont="1" applyBorder="1" applyAlignment="1" applyProtection="1">
      <alignment vertical="center"/>
      <protection hidden="1"/>
    </xf>
    <xf numFmtId="0" fontId="10" fillId="0" borderId="24" xfId="0" quotePrefix="1" applyNumberFormat="1" applyFont="1" applyBorder="1" applyAlignment="1" applyProtection="1">
      <alignment horizontal="center" vertical="center"/>
    </xf>
    <xf numFmtId="0" fontId="8" fillId="0" borderId="44" xfId="0" applyFont="1" applyBorder="1" applyAlignment="1" applyProtection="1">
      <alignment vertical="center"/>
      <protection hidden="1"/>
    </xf>
    <xf numFmtId="0" fontId="8" fillId="0" borderId="26" xfId="0" applyFont="1" applyBorder="1" applyAlignment="1" applyProtection="1">
      <alignment vertical="center"/>
      <protection hidden="1"/>
    </xf>
    <xf numFmtId="0" fontId="10" fillId="0" borderId="0" xfId="0" applyFont="1" applyAlignment="1" applyProtection="1">
      <alignment horizontal="center" vertical="center"/>
    </xf>
    <xf numFmtId="0" fontId="10" fillId="0" borderId="45" xfId="0" quotePrefix="1" applyNumberFormat="1" applyFont="1" applyBorder="1" applyAlignment="1" applyProtection="1">
      <alignment horizontal="center" vertical="center"/>
    </xf>
    <xf numFmtId="0" fontId="10" fillId="0" borderId="32" xfId="0" quotePrefix="1" applyNumberFormat="1" applyFont="1" applyBorder="1" applyAlignment="1" applyProtection="1">
      <alignment horizontal="center" vertical="center"/>
    </xf>
    <xf numFmtId="0" fontId="8" fillId="0" borderId="15" xfId="0" applyFont="1" applyBorder="1" applyAlignment="1" applyProtection="1">
      <alignment horizontal="left" wrapText="1" indent="1"/>
    </xf>
    <xf numFmtId="0" fontId="9" fillId="0" borderId="19" xfId="0" applyFont="1" applyBorder="1" applyAlignment="1" applyProtection="1">
      <alignment horizontal="left" vertical="center" wrapText="1" indent="2"/>
      <protection hidden="1"/>
    </xf>
    <xf numFmtId="0" fontId="9" fillId="0" borderId="14" xfId="0" applyFont="1" applyBorder="1" applyAlignment="1" applyProtection="1">
      <alignment horizontal="left" vertical="center" indent="2"/>
      <protection hidden="1"/>
    </xf>
    <xf numFmtId="0" fontId="9" fillId="0" borderId="19" xfId="0" applyFont="1" applyBorder="1" applyAlignment="1" applyProtection="1">
      <alignment horizontal="left" vertical="center" indent="2"/>
      <protection hidden="1"/>
    </xf>
    <xf numFmtId="0" fontId="8" fillId="0" borderId="44" xfId="0" applyFont="1" applyBorder="1" applyAlignment="1" applyProtection="1">
      <alignment horizontal="left" vertical="center" indent="2"/>
      <protection hidden="1"/>
    </xf>
    <xf numFmtId="0" fontId="8" fillId="0" borderId="15" xfId="0" applyFont="1" applyBorder="1" applyAlignment="1" applyProtection="1">
      <alignment horizontal="left" vertical="center" indent="2"/>
      <protection hidden="1"/>
    </xf>
    <xf numFmtId="0" fontId="8" fillId="0" borderId="16" xfId="0" applyFont="1" applyBorder="1" applyAlignment="1" applyProtection="1">
      <alignment horizontal="left" vertical="center" indent="2"/>
      <protection hidden="1"/>
    </xf>
    <xf numFmtId="3" fontId="8" fillId="0" borderId="3" xfId="0" applyNumberFormat="1" applyFont="1" applyFill="1" applyBorder="1" applyAlignment="1" applyProtection="1">
      <alignment vertical="center"/>
      <protection locked="0"/>
    </xf>
    <xf numFmtId="3" fontId="8" fillId="0" borderId="8" xfId="0" applyNumberFormat="1" applyFont="1" applyFill="1" applyBorder="1" applyAlignment="1" applyProtection="1">
      <alignment vertical="center"/>
    </xf>
    <xf numFmtId="3" fontId="14" fillId="0" borderId="3" xfId="0" applyNumberFormat="1" applyFont="1" applyFill="1" applyBorder="1" applyAlignment="1" applyProtection="1">
      <alignment vertical="center"/>
    </xf>
    <xf numFmtId="3" fontId="14" fillId="0" borderId="8" xfId="0" applyNumberFormat="1" applyFont="1" applyFill="1" applyBorder="1" applyAlignment="1" applyProtection="1">
      <alignment vertical="center"/>
    </xf>
    <xf numFmtId="3" fontId="8" fillId="5" borderId="3" xfId="0" applyNumberFormat="1" applyFont="1" applyFill="1" applyBorder="1" applyAlignment="1" applyProtection="1">
      <alignment vertical="center"/>
    </xf>
    <xf numFmtId="3" fontId="8" fillId="5" borderId="8" xfId="0" applyNumberFormat="1" applyFont="1" applyFill="1" applyBorder="1" applyAlignment="1" applyProtection="1">
      <alignment vertical="center"/>
    </xf>
    <xf numFmtId="3" fontId="8" fillId="0" borderId="0" xfId="0" applyNumberFormat="1" applyFont="1" applyBorder="1" applyAlignment="1" applyProtection="1">
      <alignment vertical="center"/>
    </xf>
    <xf numFmtId="3" fontId="8" fillId="0" borderId="9" xfId="0" applyNumberFormat="1" applyFont="1" applyFill="1" applyBorder="1" applyAlignment="1" applyProtection="1">
      <alignment vertical="center"/>
      <protection locked="0"/>
    </xf>
    <xf numFmtId="3" fontId="8" fillId="0" borderId="24" xfId="0" applyNumberFormat="1" applyFont="1" applyFill="1" applyBorder="1" applyAlignment="1" applyProtection="1">
      <alignment vertical="center"/>
      <protection locked="0"/>
    </xf>
    <xf numFmtId="3" fontId="8" fillId="5" borderId="24" xfId="0" applyNumberFormat="1" applyFont="1" applyFill="1" applyBorder="1" applyAlignment="1" applyProtection="1">
      <alignment vertical="center"/>
    </xf>
    <xf numFmtId="3" fontId="8" fillId="5" borderId="25" xfId="0" applyNumberFormat="1" applyFont="1" applyFill="1" applyBorder="1" applyAlignment="1" applyProtection="1">
      <alignment vertical="center"/>
    </xf>
    <xf numFmtId="3" fontId="8" fillId="0" borderId="0" xfId="0" applyNumberFormat="1" applyFont="1" applyAlignment="1" applyProtection="1">
      <alignment vertical="center"/>
    </xf>
    <xf numFmtId="3" fontId="8" fillId="0" borderId="45" xfId="0" applyNumberFormat="1" applyFont="1" applyBorder="1" applyAlignment="1" applyProtection="1">
      <alignment vertical="center"/>
      <protection locked="0"/>
    </xf>
    <xf numFmtId="3" fontId="8" fillId="5" borderId="45" xfId="0" applyNumberFormat="1" applyFont="1" applyFill="1" applyBorder="1" applyAlignment="1" applyProtection="1">
      <alignment vertical="center"/>
    </xf>
    <xf numFmtId="3" fontId="8" fillId="5" borderId="46" xfId="0" applyNumberFormat="1" applyFont="1" applyFill="1" applyBorder="1" applyAlignment="1" applyProtection="1">
      <alignment vertical="center"/>
    </xf>
    <xf numFmtId="3" fontId="8" fillId="0" borderId="24" xfId="0" applyNumberFormat="1" applyFont="1" applyBorder="1" applyAlignment="1" applyProtection="1">
      <alignment vertical="center"/>
      <protection locked="0"/>
    </xf>
    <xf numFmtId="3" fontId="8" fillId="0" borderId="32" xfId="0" applyNumberFormat="1" applyFont="1" applyBorder="1" applyAlignment="1" applyProtection="1">
      <alignment vertical="center"/>
      <protection locked="0"/>
    </xf>
    <xf numFmtId="3" fontId="8" fillId="5" borderId="32" xfId="0" applyNumberFormat="1" applyFont="1" applyFill="1" applyBorder="1" applyAlignment="1" applyProtection="1">
      <alignment vertical="center"/>
    </xf>
    <xf numFmtId="3" fontId="8" fillId="5" borderId="33" xfId="0" applyNumberFormat="1" applyFont="1" applyFill="1" applyBorder="1" applyAlignment="1" applyProtection="1">
      <alignment vertical="center"/>
    </xf>
    <xf numFmtId="165" fontId="4" fillId="0" borderId="0" xfId="0" applyNumberFormat="1" applyFont="1" applyBorder="1" applyAlignment="1" applyProtection="1">
      <alignment vertical="center"/>
    </xf>
    <xf numFmtId="3" fontId="8" fillId="0" borderId="70" xfId="0" applyNumberFormat="1" applyFont="1" applyBorder="1" applyAlignment="1" applyProtection="1">
      <alignment vertical="center"/>
      <protection locked="0"/>
    </xf>
    <xf numFmtId="3" fontId="8" fillId="0" borderId="9" xfId="0" applyNumberFormat="1" applyFont="1" applyBorder="1" applyAlignment="1" applyProtection="1">
      <alignment vertical="center"/>
      <protection locked="0"/>
    </xf>
    <xf numFmtId="3" fontId="8" fillId="0" borderId="10" xfId="0" applyNumberFormat="1" applyFont="1" applyBorder="1" applyAlignment="1" applyProtection="1">
      <alignment vertical="center"/>
      <protection locked="0"/>
    </xf>
    <xf numFmtId="0" fontId="8" fillId="0" borderId="15" xfId="0" applyFont="1" applyBorder="1" applyAlignment="1" applyProtection="1">
      <alignment horizontal="left" vertical="center" indent="2"/>
    </xf>
    <xf numFmtId="0" fontId="8" fillId="0" borderId="15" xfId="0" applyFont="1" applyBorder="1" applyAlignment="1" applyProtection="1">
      <alignment horizontal="left" vertical="center" wrapText="1" indent="2"/>
    </xf>
    <xf numFmtId="0" fontId="8" fillId="0" borderId="15" xfId="0" applyFont="1" applyBorder="1" applyAlignment="1" applyProtection="1">
      <alignment horizontal="left" vertical="center" wrapText="1" indent="2"/>
      <protection hidden="1"/>
    </xf>
    <xf numFmtId="3" fontId="14" fillId="0" borderId="56" xfId="0" applyNumberFormat="1" applyFont="1" applyFill="1" applyBorder="1" applyAlignment="1" applyProtection="1">
      <alignment vertical="center"/>
    </xf>
    <xf numFmtId="3" fontId="14" fillId="0" borderId="10" xfId="0" applyNumberFormat="1" applyFont="1" applyFill="1" applyBorder="1" applyAlignment="1" applyProtection="1">
      <alignment vertical="center"/>
    </xf>
    <xf numFmtId="3" fontId="8" fillId="0" borderId="10" xfId="0" applyNumberFormat="1" applyFont="1" applyFill="1" applyBorder="1" applyAlignment="1" applyProtection="1">
      <alignment vertical="center"/>
      <protection locked="0"/>
    </xf>
    <xf numFmtId="3" fontId="14" fillId="0" borderId="10" xfId="0" applyNumberFormat="1" applyFont="1" applyBorder="1" applyAlignment="1" applyProtection="1">
      <alignment vertical="center"/>
      <protection locked="0"/>
    </xf>
    <xf numFmtId="3" fontId="14" fillId="0" borderId="25" xfId="0" applyNumberFormat="1" applyFont="1" applyBorder="1" applyAlignment="1" applyProtection="1">
      <alignment vertical="center"/>
    </xf>
    <xf numFmtId="0" fontId="10" fillId="0" borderId="4" xfId="0" quotePrefix="1" applyNumberFormat="1" applyFont="1" applyBorder="1" applyAlignment="1" applyProtection="1">
      <alignment horizontal="center" vertical="center"/>
    </xf>
    <xf numFmtId="0" fontId="10" fillId="0" borderId="3" xfId="0" quotePrefix="1" applyNumberFormat="1" applyFont="1" applyBorder="1" applyAlignment="1" applyProtection="1">
      <alignment horizontal="center" vertical="center"/>
    </xf>
    <xf numFmtId="0" fontId="10" fillId="0" borderId="48" xfId="0" quotePrefix="1" applyNumberFormat="1" applyFont="1" applyBorder="1" applyAlignment="1" applyProtection="1">
      <alignment horizontal="center" vertical="center"/>
    </xf>
    <xf numFmtId="164" fontId="8" fillId="0" borderId="15" xfId="0" applyNumberFormat="1" applyFont="1" applyBorder="1" applyAlignment="1" applyProtection="1">
      <alignment horizontal="left" vertical="center" wrapText="1" indent="2"/>
      <protection hidden="1"/>
    </xf>
    <xf numFmtId="164" fontId="9" fillId="0" borderId="15" xfId="0" applyNumberFormat="1" applyFont="1" applyBorder="1" applyAlignment="1" applyProtection="1">
      <alignment horizontal="left" vertical="center" wrapText="1" indent="3"/>
      <protection hidden="1"/>
    </xf>
    <xf numFmtId="164" fontId="8" fillId="0" borderId="47" xfId="0" applyNumberFormat="1" applyFont="1" applyBorder="1" applyAlignment="1" applyProtection="1">
      <alignment horizontal="left" vertical="center" wrapText="1" indent="2"/>
      <protection hidden="1"/>
    </xf>
    <xf numFmtId="0" fontId="8" fillId="0" borderId="16" xfId="0" applyFont="1" applyBorder="1" applyAlignment="1" applyProtection="1">
      <alignment horizontal="left" vertical="center" wrapText="1" indent="2"/>
      <protection hidden="1"/>
    </xf>
    <xf numFmtId="3" fontId="14" fillId="0" borderId="28" xfId="0" applyNumberFormat="1" applyFont="1" applyFill="1" applyBorder="1" applyAlignment="1" applyProtection="1">
      <alignment vertical="center"/>
    </xf>
    <xf numFmtId="3" fontId="14" fillId="0" borderId="29" xfId="0" applyNumberFormat="1" applyFont="1" applyFill="1" applyBorder="1" applyAlignment="1" applyProtection="1">
      <alignment vertical="center"/>
    </xf>
    <xf numFmtId="0" fontId="8" fillId="0" borderId="44" xfId="0" applyFont="1" applyBorder="1" applyAlignment="1" applyProtection="1">
      <alignment wrapText="1"/>
    </xf>
    <xf numFmtId="3" fontId="8" fillId="0" borderId="7" xfId="0" applyNumberFormat="1" applyFont="1" applyFill="1" applyBorder="1" applyAlignment="1" applyProtection="1">
      <protection hidden="1"/>
    </xf>
    <xf numFmtId="3" fontId="8" fillId="0" borderId="4" xfId="0" applyNumberFormat="1" applyFont="1" applyFill="1" applyBorder="1" applyAlignment="1" applyProtection="1">
      <protection hidden="1"/>
    </xf>
    <xf numFmtId="3" fontId="8" fillId="0" borderId="5" xfId="0" applyNumberFormat="1" applyFont="1" applyFill="1" applyBorder="1" applyAlignment="1" applyProtection="1">
      <protection hidden="1"/>
    </xf>
    <xf numFmtId="0" fontId="4" fillId="0" borderId="0" xfId="0" applyFont="1" applyAlignment="1" applyProtection="1">
      <alignment vertical="center"/>
    </xf>
    <xf numFmtId="0" fontId="10" fillId="0" borderId="32" xfId="0" quotePrefix="1" applyFont="1" applyBorder="1" applyAlignment="1" applyProtection="1">
      <alignment horizontal="center" vertical="center"/>
    </xf>
    <xf numFmtId="3" fontId="14" fillId="0" borderId="28" xfId="0" applyNumberFormat="1" applyFont="1" applyFill="1" applyBorder="1" applyAlignment="1" applyProtection="1">
      <alignment vertical="center"/>
      <protection hidden="1"/>
    </xf>
    <xf numFmtId="3" fontId="14" fillId="0" borderId="29" xfId="0" applyNumberFormat="1" applyFont="1" applyFill="1" applyBorder="1" applyAlignment="1" applyProtection="1">
      <alignment vertical="center"/>
      <protection hidden="1"/>
    </xf>
    <xf numFmtId="3" fontId="14" fillId="0" borderId="30" xfId="0" applyNumberFormat="1" applyFont="1" applyFill="1" applyBorder="1" applyAlignment="1" applyProtection="1">
      <alignment vertical="center"/>
      <protection hidden="1"/>
    </xf>
    <xf numFmtId="0" fontId="14" fillId="0" borderId="23" xfId="0" applyFont="1" applyBorder="1" applyAlignment="1" applyProtection="1">
      <alignment horizontal="left" vertical="center"/>
    </xf>
    <xf numFmtId="0" fontId="10" fillId="0" borderId="29" xfId="0" quotePrefix="1" applyNumberFormat="1" applyFont="1" applyBorder="1" applyAlignment="1" applyProtection="1">
      <alignment horizontal="center" vertical="center"/>
    </xf>
    <xf numFmtId="3" fontId="8" fillId="0" borderId="7" xfId="0" applyNumberFormat="1" applyFont="1" applyFill="1" applyBorder="1" applyAlignment="1" applyProtection="1">
      <alignment vertical="center"/>
      <protection locked="0"/>
    </xf>
    <xf numFmtId="3" fontId="8" fillId="0" borderId="4" xfId="0" applyNumberFormat="1" applyFont="1" applyFill="1" applyBorder="1" applyAlignment="1" applyProtection="1">
      <alignment vertical="center"/>
      <protection locked="0"/>
    </xf>
    <xf numFmtId="3" fontId="8" fillId="0" borderId="5" xfId="0" applyNumberFormat="1" applyFont="1" applyFill="1" applyBorder="1" applyAlignment="1" applyProtection="1">
      <alignment vertical="center"/>
      <protection locked="0"/>
    </xf>
    <xf numFmtId="0" fontId="8" fillId="0" borderId="0" xfId="0" applyFont="1" applyProtection="1">
      <protection hidden="1"/>
    </xf>
    <xf numFmtId="0" fontId="8" fillId="0" borderId="0" xfId="0" applyFont="1" applyBorder="1" applyProtection="1">
      <protection hidden="1"/>
    </xf>
    <xf numFmtId="0" fontId="44" fillId="0" borderId="0" xfId="0" applyFont="1" applyAlignment="1" applyProtection="1">
      <alignment horizontal="left" vertical="center"/>
      <protection hidden="1"/>
    </xf>
    <xf numFmtId="0" fontId="5" fillId="0" borderId="45" xfId="0" applyFont="1" applyFill="1" applyBorder="1" applyAlignment="1" applyProtection="1">
      <alignment horizontal="center" vertical="center"/>
      <protection hidden="1"/>
    </xf>
    <xf numFmtId="0" fontId="4" fillId="0" borderId="79" xfId="0" applyFont="1" applyFill="1" applyBorder="1" applyAlignment="1" applyProtection="1">
      <alignment vertical="center"/>
      <protection locked="0"/>
    </xf>
    <xf numFmtId="0" fontId="4" fillId="0" borderId="80" xfId="0" applyFont="1" applyFill="1" applyBorder="1" applyAlignment="1" applyProtection="1">
      <alignment vertical="center"/>
      <protection locked="0"/>
    </xf>
    <xf numFmtId="0" fontId="4" fillId="0" borderId="81" xfId="0" applyFont="1" applyFill="1" applyBorder="1" applyAlignment="1" applyProtection="1">
      <alignment vertical="center"/>
      <protection locked="0"/>
    </xf>
    <xf numFmtId="0" fontId="4" fillId="0" borderId="82" xfId="0" applyFont="1" applyFill="1" applyBorder="1" applyAlignment="1" applyProtection="1">
      <alignment vertical="center"/>
      <protection locked="0"/>
    </xf>
    <xf numFmtId="170" fontId="4" fillId="0" borderId="83" xfId="0" applyNumberFormat="1" applyFont="1" applyFill="1" applyBorder="1" applyAlignment="1" applyProtection="1">
      <alignment vertical="center"/>
      <protection locked="0"/>
    </xf>
    <xf numFmtId="0" fontId="4" fillId="0" borderId="84" xfId="0" applyFont="1" applyFill="1" applyBorder="1" applyAlignment="1" applyProtection="1">
      <alignment vertical="center"/>
      <protection locked="0"/>
    </xf>
    <xf numFmtId="0" fontId="4" fillId="0" borderId="82" xfId="0" quotePrefix="1" applyFont="1" applyFill="1" applyBorder="1" applyAlignment="1" applyProtection="1">
      <alignment horizontal="left" vertical="center"/>
      <protection locked="0"/>
    </xf>
    <xf numFmtId="170" fontId="4" fillId="0" borderId="83" xfId="0" quotePrefix="1" applyNumberFormat="1" applyFont="1" applyFill="1" applyBorder="1" applyAlignment="1" applyProtection="1">
      <alignment vertical="center"/>
      <protection locked="0"/>
    </xf>
    <xf numFmtId="171" fontId="4" fillId="0" borderId="84" xfId="0" quotePrefix="1" applyNumberFormat="1" applyFont="1" applyFill="1" applyBorder="1" applyAlignment="1" applyProtection="1">
      <alignment vertical="center"/>
      <protection locked="0"/>
    </xf>
    <xf numFmtId="0" fontId="4" fillId="0" borderId="83" xfId="0" applyFont="1" applyFill="1" applyBorder="1" applyAlignment="1" applyProtection="1">
      <alignment vertical="center"/>
      <protection locked="0"/>
    </xf>
    <xf numFmtId="0" fontId="4" fillId="0" borderId="85" xfId="0" applyFont="1" applyFill="1" applyBorder="1" applyAlignment="1" applyProtection="1">
      <alignment vertical="center"/>
      <protection locked="0"/>
    </xf>
    <xf numFmtId="0" fontId="4" fillId="0" borderId="86" xfId="0" applyFont="1" applyFill="1" applyBorder="1" applyAlignment="1" applyProtection="1">
      <alignment vertical="center"/>
      <protection locked="0"/>
    </xf>
    <xf numFmtId="0" fontId="4" fillId="0" borderId="87" xfId="0" applyFont="1" applyFill="1" applyBorder="1" applyAlignment="1" applyProtection="1">
      <alignment vertical="center"/>
      <protection locked="0"/>
    </xf>
    <xf numFmtId="0" fontId="4" fillId="0" borderId="88" xfId="0" applyFont="1" applyFill="1" applyBorder="1" applyAlignment="1" applyProtection="1">
      <alignment vertical="center"/>
      <protection locked="0"/>
    </xf>
    <xf numFmtId="0" fontId="4" fillId="0" borderId="32" xfId="0" applyFont="1" applyFill="1" applyBorder="1" applyAlignment="1" applyProtection="1">
      <alignment vertical="center"/>
      <protection locked="0"/>
    </xf>
    <xf numFmtId="0" fontId="5" fillId="0" borderId="26" xfId="0" applyFont="1" applyFill="1" applyBorder="1" applyAlignment="1" applyProtection="1">
      <alignment horizontal="center" vertical="center"/>
      <protection locked="0"/>
    </xf>
    <xf numFmtId="168" fontId="25" fillId="0" borderId="0" xfId="12" applyNumberFormat="1" applyFont="1" applyFill="1" applyAlignment="1" applyProtection="1">
      <alignment horizontal="left" indent="1"/>
      <protection hidden="1"/>
    </xf>
    <xf numFmtId="0" fontId="17" fillId="0" borderId="0" xfId="12" applyFont="1" applyFill="1" applyAlignment="1" applyProtection="1">
      <alignment horizontal="left" indent="1"/>
      <protection hidden="1"/>
    </xf>
    <xf numFmtId="0" fontId="37" fillId="6" borderId="0" xfId="0" applyFont="1" applyFill="1"/>
    <xf numFmtId="3" fontId="38" fillId="0" borderId="40" xfId="12" applyNumberFormat="1" applyFont="1" applyFill="1" applyBorder="1" applyAlignment="1" applyProtection="1">
      <alignment vertical="center"/>
    </xf>
    <xf numFmtId="166" fontId="38" fillId="0" borderId="40" xfId="13" applyNumberFormat="1" applyFont="1" applyFill="1" applyBorder="1" applyAlignment="1" applyProtection="1">
      <alignment vertical="center"/>
      <protection hidden="1"/>
    </xf>
    <xf numFmtId="0" fontId="34" fillId="0" borderId="0" xfId="13" applyFont="1" applyFill="1" applyAlignment="1">
      <alignment vertical="center"/>
    </xf>
    <xf numFmtId="166" fontId="25" fillId="2" borderId="0" xfId="13" applyNumberFormat="1" applyFont="1" applyFill="1" applyAlignment="1"/>
    <xf numFmtId="166" fontId="25" fillId="0" borderId="89" xfId="13" applyNumberFormat="1" applyFont="1" applyFill="1" applyBorder="1" applyProtection="1">
      <protection hidden="1"/>
    </xf>
    <xf numFmtId="3" fontId="17" fillId="0" borderId="89" xfId="12" applyNumberFormat="1" applyFont="1" applyFill="1" applyBorder="1" applyProtection="1">
      <protection locked="0"/>
    </xf>
    <xf numFmtId="0" fontId="15" fillId="6" borderId="0" xfId="0" applyFont="1" applyFill="1" applyProtection="1">
      <protection hidden="1"/>
    </xf>
    <xf numFmtId="49" fontId="15" fillId="6" borderId="0" xfId="0" applyNumberFormat="1" applyFont="1" applyFill="1" applyProtection="1">
      <protection hidden="1"/>
    </xf>
    <xf numFmtId="0" fontId="62" fillId="6" borderId="0" xfId="0" applyFont="1" applyFill="1" applyBorder="1" applyProtection="1">
      <protection hidden="1"/>
    </xf>
    <xf numFmtId="0" fontId="0" fillId="6" borderId="0" xfId="0" applyFill="1" applyProtection="1">
      <protection hidden="1"/>
    </xf>
    <xf numFmtId="0" fontId="15" fillId="6" borderId="0" xfId="15" applyFill="1" applyProtection="1">
      <protection hidden="1"/>
    </xf>
    <xf numFmtId="0" fontId="17" fillId="6" borderId="12" xfId="15" applyFont="1" applyFill="1" applyBorder="1" applyAlignment="1" applyProtection="1">
      <alignment horizontal="left" vertical="top"/>
      <protection hidden="1"/>
    </xf>
    <xf numFmtId="0" fontId="0" fillId="6" borderId="57" xfId="0" applyFill="1" applyBorder="1" applyAlignment="1" applyProtection="1">
      <alignment horizontal="left" vertical="top"/>
      <protection hidden="1"/>
    </xf>
    <xf numFmtId="0" fontId="17" fillId="6" borderId="17" xfId="0" applyFont="1" applyFill="1" applyBorder="1" applyAlignment="1" applyProtection="1">
      <alignment horizontal="left" vertical="top"/>
      <protection hidden="1"/>
    </xf>
    <xf numFmtId="0" fontId="0" fillId="6" borderId="49" xfId="0" applyFill="1" applyBorder="1" applyAlignment="1" applyProtection="1">
      <alignment horizontal="left" vertical="top"/>
      <protection hidden="1"/>
    </xf>
    <xf numFmtId="0" fontId="17" fillId="6" borderId="90" xfId="0" applyFont="1" applyFill="1" applyBorder="1" applyAlignment="1" applyProtection="1">
      <alignment horizontal="left" vertical="top"/>
      <protection hidden="1"/>
    </xf>
    <xf numFmtId="0" fontId="0" fillId="6" borderId="35" xfId="0" applyFill="1" applyBorder="1" applyAlignment="1" applyProtection="1">
      <alignment horizontal="left" vertical="top"/>
      <protection hidden="1"/>
    </xf>
    <xf numFmtId="0" fontId="21" fillId="6" borderId="0" xfId="15" applyFont="1" applyFill="1" applyAlignment="1" applyProtection="1">
      <alignment horizontal="centerContinuous"/>
      <protection hidden="1"/>
    </xf>
    <xf numFmtId="0" fontId="15" fillId="6" borderId="0" xfId="15" applyFill="1" applyAlignment="1" applyProtection="1">
      <alignment horizontal="centerContinuous"/>
      <protection hidden="1"/>
    </xf>
    <xf numFmtId="0" fontId="62" fillId="6" borderId="39" xfId="0" applyFont="1" applyFill="1" applyBorder="1" applyAlignment="1" applyProtection="1">
      <alignment horizontal="center"/>
      <protection hidden="1"/>
    </xf>
    <xf numFmtId="0" fontId="60" fillId="0" borderId="39" xfId="0" applyFont="1" applyFill="1" applyBorder="1" applyAlignment="1" applyProtection="1">
      <alignment horizontal="center"/>
    </xf>
    <xf numFmtId="0" fontId="3" fillId="2" borderId="62" xfId="1" quotePrefix="1" applyFont="1" applyBorder="1" applyAlignment="1">
      <alignment horizontal="left"/>
      <protection hidden="1"/>
    </xf>
    <xf numFmtId="0" fontId="3" fillId="0" borderId="91" xfId="1" applyFill="1" applyBorder="1">
      <protection hidden="1"/>
    </xf>
    <xf numFmtId="0" fontId="3" fillId="0" borderId="0" xfId="1" applyFill="1" applyBorder="1">
      <protection hidden="1"/>
    </xf>
    <xf numFmtId="0" fontId="3" fillId="0" borderId="92" xfId="1" applyFill="1" applyBorder="1">
      <protection hidden="1"/>
    </xf>
    <xf numFmtId="0" fontId="3" fillId="0" borderId="62" xfId="1" applyFont="1" applyFill="1" applyBorder="1" applyAlignment="1" applyProtection="1">
      <alignment horizontal="center"/>
      <protection locked="0"/>
    </xf>
    <xf numFmtId="166" fontId="25" fillId="2" borderId="69" xfId="13" applyNumberFormat="1" applyFont="1" applyFill="1" applyBorder="1" applyAlignment="1" applyProtection="1">
      <alignment horizontal="left"/>
    </xf>
    <xf numFmtId="0" fontId="25" fillId="2" borderId="69" xfId="14" applyFont="1" applyFill="1" applyBorder="1" applyAlignment="1">
      <alignment horizontal="left"/>
    </xf>
    <xf numFmtId="166" fontId="25" fillId="2" borderId="69" xfId="13" applyNumberFormat="1" applyFont="1" applyFill="1" applyBorder="1" applyAlignment="1"/>
    <xf numFmtId="166" fontId="38" fillId="2" borderId="32" xfId="13" applyNumberFormat="1" applyFont="1" applyFill="1" applyBorder="1" applyAlignment="1" applyProtection="1"/>
    <xf numFmtId="0" fontId="38" fillId="0" borderId="39" xfId="0" applyFont="1" applyFill="1" applyBorder="1" applyAlignment="1" applyProtection="1">
      <alignment horizontal="left" vertical="center"/>
    </xf>
    <xf numFmtId="0" fontId="0" fillId="0" borderId="67" xfId="0" applyBorder="1" applyAlignment="1">
      <alignment horizontal="center" vertical="center"/>
    </xf>
    <xf numFmtId="0" fontId="4" fillId="0" borderId="93" xfId="0" applyFont="1" applyFill="1" applyBorder="1" applyAlignment="1" applyProtection="1">
      <alignment vertical="center"/>
      <protection locked="0"/>
    </xf>
    <xf numFmtId="0" fontId="4" fillId="0" borderId="62" xfId="0" applyFont="1" applyFill="1" applyBorder="1" applyAlignment="1" applyProtection="1">
      <alignment vertical="center"/>
      <protection locked="0"/>
    </xf>
    <xf numFmtId="3" fontId="5" fillId="0" borderId="29" xfId="0" applyNumberFormat="1" applyFont="1" applyFill="1" applyBorder="1" applyAlignment="1" applyProtection="1">
      <alignment vertical="center"/>
    </xf>
    <xf numFmtId="3" fontId="8" fillId="0" borderId="94" xfId="0" applyNumberFormat="1" applyFont="1" applyBorder="1" applyAlignment="1" applyProtection="1">
      <alignment vertical="center"/>
    </xf>
    <xf numFmtId="3" fontId="8" fillId="0" borderId="10" xfId="0" applyNumberFormat="1" applyFont="1" applyBorder="1" applyAlignment="1" applyProtection="1">
      <alignment vertical="center"/>
    </xf>
    <xf numFmtId="3" fontId="8" fillId="0" borderId="25" xfId="0" applyNumberFormat="1" applyFont="1" applyBorder="1" applyAlignment="1" applyProtection="1">
      <alignment vertical="center"/>
    </xf>
    <xf numFmtId="3" fontId="8" fillId="0" borderId="10" xfId="0" applyNumberFormat="1" applyFont="1" applyFill="1" applyBorder="1" applyAlignment="1" applyProtection="1">
      <alignment vertical="center"/>
    </xf>
    <xf numFmtId="3" fontId="8" fillId="0" borderId="25" xfId="0" applyNumberFormat="1" applyFont="1" applyFill="1" applyBorder="1" applyAlignment="1" applyProtection="1">
      <alignment vertical="center"/>
    </xf>
    <xf numFmtId="3" fontId="17" fillId="5" borderId="0" xfId="12" applyNumberFormat="1" applyFont="1" applyFill="1" applyBorder="1" applyProtection="1"/>
    <xf numFmtId="0" fontId="25" fillId="0" borderId="15" xfId="0" applyFont="1" applyBorder="1" applyProtection="1"/>
    <xf numFmtId="0" fontId="25" fillId="0" borderId="15" xfId="0" applyFont="1" applyBorder="1" applyAlignment="1" applyProtection="1"/>
    <xf numFmtId="0" fontId="25" fillId="0" borderId="15" xfId="0" applyFont="1" applyBorder="1" applyAlignment="1" applyProtection="1">
      <alignment horizontal="left"/>
    </xf>
    <xf numFmtId="0" fontId="25" fillId="0" borderId="15" xfId="0" applyFont="1" applyBorder="1" applyAlignment="1" applyProtection="1">
      <alignment wrapText="1"/>
    </xf>
    <xf numFmtId="0" fontId="38" fillId="0" borderId="26" xfId="0" applyFont="1" applyBorder="1" applyAlignment="1" applyProtection="1">
      <alignment horizontal="left" vertical="center"/>
    </xf>
    <xf numFmtId="0" fontId="4" fillId="0" borderId="80" xfId="0" applyNumberFormat="1" applyFont="1" applyFill="1" applyBorder="1" applyAlignment="1" applyProtection="1">
      <alignment vertical="center"/>
      <protection locked="0"/>
    </xf>
    <xf numFmtId="0" fontId="4" fillId="0" borderId="84" xfId="0" applyNumberFormat="1" applyFont="1" applyFill="1" applyBorder="1" applyAlignment="1" applyProtection="1">
      <alignment vertical="center"/>
      <protection locked="0"/>
    </xf>
    <xf numFmtId="0" fontId="4" fillId="0" borderId="84" xfId="0" quotePrefix="1" applyNumberFormat="1" applyFont="1" applyFill="1" applyBorder="1" applyAlignment="1" applyProtection="1">
      <alignment vertical="center"/>
      <protection locked="0"/>
    </xf>
    <xf numFmtId="0" fontId="4" fillId="0" borderId="88" xfId="0" applyNumberFormat="1" applyFont="1" applyFill="1" applyBorder="1" applyAlignment="1" applyProtection="1">
      <alignment vertical="center"/>
      <protection locked="0"/>
    </xf>
    <xf numFmtId="0" fontId="5" fillId="0" borderId="30" xfId="0" applyNumberFormat="1" applyFont="1" applyFill="1" applyBorder="1" applyAlignment="1" applyProtection="1">
      <alignment vertical="center"/>
    </xf>
    <xf numFmtId="0" fontId="4" fillId="0" borderId="95" xfId="0" applyNumberFormat="1" applyFont="1" applyFill="1" applyBorder="1" applyAlignment="1" applyProtection="1">
      <alignment vertical="center"/>
      <protection locked="0"/>
    </xf>
    <xf numFmtId="0" fontId="4" fillId="0" borderId="96" xfId="0" applyNumberFormat="1" applyFont="1" applyFill="1" applyBorder="1" applyAlignment="1" applyProtection="1">
      <alignment vertical="center"/>
      <protection locked="0"/>
    </xf>
    <xf numFmtId="0" fontId="4" fillId="0" borderId="79" xfId="0" applyNumberFormat="1" applyFont="1" applyFill="1" applyBorder="1" applyAlignment="1" applyProtection="1">
      <alignment vertical="center"/>
      <protection locked="0"/>
    </xf>
    <xf numFmtId="0" fontId="4" fillId="0" borderId="81" xfId="0" applyNumberFormat="1" applyFont="1" applyFill="1" applyBorder="1" applyAlignment="1" applyProtection="1">
      <alignment vertical="center"/>
      <protection locked="0"/>
    </xf>
    <xf numFmtId="0" fontId="4" fillId="0" borderId="82" xfId="0" applyNumberFormat="1" applyFont="1" applyFill="1" applyBorder="1" applyAlignment="1" applyProtection="1">
      <alignment vertical="center"/>
      <protection locked="0"/>
    </xf>
    <xf numFmtId="0" fontId="4" fillId="0" borderId="83" xfId="0" applyNumberFormat="1" applyFont="1" applyFill="1" applyBorder="1" applyAlignment="1" applyProtection="1">
      <alignment vertical="center"/>
      <protection locked="0"/>
    </xf>
    <xf numFmtId="0" fontId="4" fillId="0" borderId="83" xfId="0" quotePrefix="1" applyNumberFormat="1" applyFont="1" applyFill="1" applyBorder="1" applyAlignment="1" applyProtection="1">
      <alignment vertical="center"/>
      <protection locked="0"/>
    </xf>
    <xf numFmtId="0" fontId="4" fillId="0" borderId="85" xfId="0" applyNumberFormat="1" applyFont="1" applyFill="1" applyBorder="1" applyAlignment="1" applyProtection="1">
      <alignment vertical="center"/>
      <protection locked="0"/>
    </xf>
    <xf numFmtId="0" fontId="4" fillId="0" borderId="86" xfId="0" applyNumberFormat="1" applyFont="1" applyFill="1" applyBorder="1" applyAlignment="1" applyProtection="1">
      <alignment vertical="center"/>
      <protection locked="0"/>
    </xf>
    <xf numFmtId="0" fontId="4" fillId="0" borderId="87" xfId="0" applyNumberFormat="1" applyFont="1" applyFill="1" applyBorder="1" applyAlignment="1" applyProtection="1">
      <alignment vertical="center"/>
      <protection locked="0"/>
    </xf>
    <xf numFmtId="0" fontId="63" fillId="0" borderId="0" xfId="0" applyFont="1" applyAlignment="1" applyProtection="1">
      <alignment horizontal="center"/>
      <protection hidden="1"/>
    </xf>
    <xf numFmtId="0" fontId="63" fillId="0" borderId="0" xfId="0" applyFont="1" applyAlignment="1" applyProtection="1">
      <alignment horizontal="center" vertical="center"/>
      <protection hidden="1"/>
    </xf>
    <xf numFmtId="0" fontId="24" fillId="0" borderId="0" xfId="0" applyFont="1" applyFill="1" applyAlignment="1" applyProtection="1">
      <alignment horizontal="center" vertical="center"/>
      <protection hidden="1"/>
    </xf>
    <xf numFmtId="0" fontId="64" fillId="0" borderId="0" xfId="0" applyFont="1" applyFill="1" applyAlignment="1" applyProtection="1">
      <alignment horizontal="center" vertical="center"/>
      <protection hidden="1"/>
    </xf>
    <xf numFmtId="0" fontId="24" fillId="0" borderId="0" xfId="0" applyFont="1" applyFill="1" applyAlignment="1" applyProtection="1">
      <alignment horizontal="center" vertical="top"/>
      <protection hidden="1"/>
    </xf>
    <xf numFmtId="0" fontId="64" fillId="0" borderId="0" xfId="0" applyFont="1" applyFill="1" applyAlignment="1" applyProtection="1">
      <alignment horizontal="center" vertical="top"/>
      <protection hidden="1"/>
    </xf>
    <xf numFmtId="0" fontId="63" fillId="0" borderId="0" xfId="0" applyFont="1" applyAlignment="1">
      <alignment horizontal="center"/>
    </xf>
    <xf numFmtId="0" fontId="38" fillId="0" borderId="40" xfId="12" applyFont="1" applyFill="1" applyBorder="1" applyAlignment="1">
      <alignment horizontal="right" vertical="center"/>
    </xf>
    <xf numFmtId="0" fontId="65" fillId="2" borderId="0" xfId="1" applyFont="1" applyAlignment="1">
      <alignment horizontal="center"/>
      <protection hidden="1"/>
    </xf>
    <xf numFmtId="0" fontId="37" fillId="2" borderId="0" xfId="1" applyFont="1" applyAlignment="1">
      <alignment horizontal="right"/>
      <protection hidden="1"/>
    </xf>
    <xf numFmtId="0" fontId="37" fillId="0" borderId="62" xfId="1" applyFont="1" applyFill="1" applyBorder="1" applyAlignment="1" applyProtection="1">
      <alignment horizontal="center"/>
      <protection locked="0"/>
    </xf>
    <xf numFmtId="0" fontId="3" fillId="0" borderId="6" xfId="4" applyFont="1" applyFill="1" applyBorder="1" applyAlignment="1">
      <alignment horizontal="center" vertical="center" wrapText="1"/>
    </xf>
    <xf numFmtId="0" fontId="25" fillId="0" borderId="39" xfId="12" applyFont="1" applyFill="1" applyBorder="1" applyProtection="1"/>
    <xf numFmtId="0" fontId="3" fillId="0" borderId="97" xfId="1" applyFill="1" applyBorder="1">
      <protection hidden="1"/>
    </xf>
    <xf numFmtId="0" fontId="3" fillId="0" borderId="69" xfId="1" applyFill="1" applyBorder="1">
      <protection hidden="1"/>
    </xf>
    <xf numFmtId="0" fontId="3" fillId="0" borderId="98" xfId="1" applyFill="1" applyBorder="1">
      <protection hidden="1"/>
    </xf>
    <xf numFmtId="0" fontId="17" fillId="0" borderId="9" xfId="0" applyFont="1" applyBorder="1"/>
    <xf numFmtId="0" fontId="17" fillId="0" borderId="9" xfId="0" applyFont="1" applyBorder="1" applyAlignment="1">
      <alignment horizontal="center"/>
    </xf>
    <xf numFmtId="0" fontId="17" fillId="2" borderId="9" xfId="0" applyFont="1" applyFill="1" applyBorder="1"/>
    <xf numFmtId="0" fontId="17" fillId="2" borderId="9" xfId="0" applyFont="1" applyFill="1" applyBorder="1" applyAlignment="1">
      <alignment horizontal="center"/>
    </xf>
    <xf numFmtId="0" fontId="3" fillId="0" borderId="61" xfId="1" applyFont="1" applyFill="1" applyBorder="1">
      <protection hidden="1"/>
    </xf>
    <xf numFmtId="0" fontId="3" fillId="0" borderId="0" xfId="1" applyFont="1" applyFill="1" applyBorder="1">
      <protection hidden="1"/>
    </xf>
    <xf numFmtId="0" fontId="3" fillId="0" borderId="69" xfId="1" applyFont="1" applyFill="1" applyBorder="1">
      <protection hidden="1"/>
    </xf>
    <xf numFmtId="0" fontId="3" fillId="0" borderId="72" xfId="1" applyFont="1" applyFill="1" applyBorder="1">
      <protection hidden="1"/>
    </xf>
    <xf numFmtId="0" fontId="25" fillId="2" borderId="69" xfId="14" applyFont="1" applyFill="1" applyBorder="1" applyAlignment="1"/>
    <xf numFmtId="3" fontId="8" fillId="0" borderId="34" xfId="0" applyNumberFormat="1" applyFont="1" applyFill="1" applyBorder="1" applyAlignment="1" applyProtection="1">
      <protection locked="0"/>
    </xf>
    <xf numFmtId="3" fontId="8" fillId="0" borderId="48" xfId="0" applyNumberFormat="1" applyFont="1" applyFill="1" applyBorder="1" applyAlignment="1" applyProtection="1">
      <protection locked="0"/>
    </xf>
    <xf numFmtId="3" fontId="8" fillId="0" borderId="35" xfId="0" applyNumberFormat="1" applyFont="1" applyFill="1" applyBorder="1" applyAlignment="1" applyProtection="1">
      <protection locked="0"/>
    </xf>
    <xf numFmtId="0" fontId="9" fillId="0" borderId="90" xfId="0" applyFont="1" applyBorder="1" applyAlignment="1" applyProtection="1">
      <alignment horizontal="left"/>
      <protection hidden="1"/>
    </xf>
    <xf numFmtId="0" fontId="10" fillId="0" borderId="99" xfId="0" quotePrefix="1" applyFont="1" applyBorder="1" applyAlignment="1" applyProtection="1">
      <alignment horizontal="center"/>
    </xf>
    <xf numFmtId="0" fontId="25" fillId="0" borderId="47" xfId="0" applyFont="1" applyBorder="1" applyAlignment="1" applyProtection="1"/>
    <xf numFmtId="0" fontId="10" fillId="0" borderId="42" xfId="0" quotePrefix="1" applyFont="1" applyBorder="1" applyAlignment="1" applyProtection="1">
      <alignment horizontal="center"/>
    </xf>
    <xf numFmtId="0" fontId="49" fillId="0" borderId="90" xfId="0" applyFont="1" applyBorder="1" applyAlignment="1" applyProtection="1">
      <alignment horizontal="left"/>
    </xf>
    <xf numFmtId="0" fontId="10" fillId="0" borderId="69" xfId="0" quotePrefix="1" applyNumberFormat="1" applyFont="1" applyBorder="1" applyAlignment="1" applyProtection="1">
      <alignment horizontal="center" vertical="center"/>
    </xf>
    <xf numFmtId="3" fontId="8" fillId="0" borderId="100"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vertical="center"/>
      <protection locked="0"/>
    </xf>
    <xf numFmtId="3" fontId="8" fillId="0" borderId="49" xfId="0" applyNumberFormat="1" applyFont="1" applyFill="1" applyBorder="1" applyAlignment="1" applyProtection="1">
      <alignment vertical="center"/>
      <protection locked="0"/>
    </xf>
    <xf numFmtId="3" fontId="8" fillId="0" borderId="101" xfId="0" applyNumberFormat="1" applyFont="1" applyFill="1" applyBorder="1" applyProtection="1">
      <protection locked="0"/>
    </xf>
    <xf numFmtId="3" fontId="8" fillId="0" borderId="102" xfId="0" applyNumberFormat="1" applyFont="1" applyFill="1" applyBorder="1" applyProtection="1">
      <protection locked="0"/>
    </xf>
    <xf numFmtId="0" fontId="0" fillId="2" borderId="0" xfId="0" applyFill="1" applyBorder="1"/>
    <xf numFmtId="0" fontId="0" fillId="2" borderId="97" xfId="0" applyFill="1" applyBorder="1"/>
    <xf numFmtId="0" fontId="25" fillId="2" borderId="55" xfId="14" applyFont="1" applyFill="1" applyBorder="1"/>
    <xf numFmtId="0" fontId="29" fillId="0" borderId="0" xfId="12" applyFont="1" applyFill="1" applyBorder="1" applyAlignment="1">
      <alignment horizontal="left" vertical="center"/>
    </xf>
    <xf numFmtId="0" fontId="17" fillId="0" borderId="0" xfId="13" applyFont="1" applyFill="1" applyBorder="1"/>
    <xf numFmtId="0" fontId="17" fillId="0" borderId="0" xfId="0" applyFont="1" applyFill="1" applyBorder="1"/>
    <xf numFmtId="166" fontId="25" fillId="0" borderId="0" xfId="13" applyNumberFormat="1" applyFont="1" applyFill="1" applyBorder="1" applyProtection="1">
      <protection hidden="1"/>
    </xf>
    <xf numFmtId="166" fontId="25" fillId="0" borderId="36" xfId="13" applyNumberFormat="1" applyFont="1" applyFill="1" applyBorder="1" applyProtection="1">
      <protection hidden="1"/>
    </xf>
    <xf numFmtId="0" fontId="17" fillId="0" borderId="0" xfId="14" applyFont="1" applyFill="1" applyBorder="1"/>
    <xf numFmtId="0" fontId="3" fillId="0" borderId="0" xfId="13" applyFill="1" applyBorder="1"/>
    <xf numFmtId="166" fontId="25" fillId="0" borderId="6" xfId="13" applyNumberFormat="1" applyFont="1" applyFill="1" applyBorder="1" applyProtection="1">
      <protection hidden="1"/>
    </xf>
    <xf numFmtId="0" fontId="10" fillId="0" borderId="24" xfId="0" quotePrefix="1" applyNumberFormat="1" applyFont="1" applyBorder="1" applyAlignment="1" applyProtection="1">
      <alignment horizontal="center"/>
    </xf>
    <xf numFmtId="166" fontId="25" fillId="2" borderId="55" xfId="13" applyNumberFormat="1" applyFont="1" applyFill="1" applyBorder="1" applyAlignment="1"/>
    <xf numFmtId="0" fontId="0" fillId="2" borderId="6" xfId="0" applyFill="1" applyBorder="1"/>
    <xf numFmtId="0" fontId="0" fillId="2" borderId="107" xfId="0" applyFill="1" applyBorder="1"/>
    <xf numFmtId="0" fontId="17" fillId="7" borderId="9" xfId="0" applyFont="1" applyFill="1" applyBorder="1"/>
    <xf numFmtId="0" fontId="17" fillId="7" borderId="9" xfId="0" applyFont="1" applyFill="1" applyBorder="1" applyAlignment="1">
      <alignment horizontal="center"/>
    </xf>
    <xf numFmtId="0" fontId="3" fillId="0" borderId="62" xfId="1" applyFont="1" applyFill="1" applyBorder="1" applyAlignment="1" applyProtection="1">
      <alignment horizontal="left"/>
      <protection locked="0"/>
    </xf>
    <xf numFmtId="3" fontId="15" fillId="0" borderId="39" xfId="12" applyNumberFormat="1" applyFont="1" applyFill="1" applyBorder="1" applyProtection="1">
      <protection locked="0"/>
    </xf>
    <xf numFmtId="3" fontId="15" fillId="0" borderId="0" xfId="12" applyNumberFormat="1" applyFont="1" applyFill="1" applyBorder="1" applyProtection="1">
      <protection locked="0"/>
    </xf>
    <xf numFmtId="3" fontId="15" fillId="0" borderId="0" xfId="12" applyNumberFormat="1" applyFont="1" applyFill="1" applyProtection="1">
      <protection locked="0"/>
    </xf>
    <xf numFmtId="3" fontId="15" fillId="0" borderId="89" xfId="12" applyNumberFormat="1" applyFont="1" applyFill="1" applyBorder="1" applyProtection="1">
      <protection locked="0"/>
    </xf>
    <xf numFmtId="3" fontId="15" fillId="0" borderId="37" xfId="12" applyNumberFormat="1" applyFont="1" applyFill="1" applyBorder="1" applyProtection="1">
      <protection locked="0"/>
    </xf>
    <xf numFmtId="0" fontId="12" fillId="0" borderId="15" xfId="0" applyFont="1" applyBorder="1" applyProtection="1"/>
    <xf numFmtId="0" fontId="15" fillId="0" borderId="9" xfId="0" applyFont="1" applyBorder="1"/>
    <xf numFmtId="0" fontId="15" fillId="0" borderId="9" xfId="0" applyFont="1" applyBorder="1" applyAlignment="1">
      <alignment horizontal="center"/>
    </xf>
    <xf numFmtId="0" fontId="15" fillId="0" borderId="0" xfId="0" applyFont="1" applyBorder="1" applyProtection="1">
      <protection hidden="1"/>
    </xf>
    <xf numFmtId="0" fontId="15" fillId="0" borderId="0" xfId="0" applyFont="1" applyProtection="1">
      <protection hidden="1"/>
    </xf>
    <xf numFmtId="0" fontId="15" fillId="8" borderId="9" xfId="0" applyFont="1" applyFill="1" applyBorder="1" applyAlignment="1">
      <alignment horizontal="center"/>
    </xf>
    <xf numFmtId="0" fontId="15" fillId="8" borderId="9" xfId="0" applyFont="1" applyFill="1" applyBorder="1"/>
    <xf numFmtId="0" fontId="12" fillId="0" borderId="0" xfId="12" applyFont="1" applyFill="1" applyProtection="1"/>
    <xf numFmtId="0" fontId="15" fillId="0" borderId="0" xfId="0" applyFont="1" applyFill="1" applyProtection="1"/>
    <xf numFmtId="0" fontId="15" fillId="7" borderId="0" xfId="0" applyFont="1" applyFill="1" applyProtection="1"/>
    <xf numFmtId="168" fontId="12" fillId="0" borderId="0" xfId="12" quotePrefix="1" applyNumberFormat="1" applyFont="1" applyFill="1" applyProtection="1"/>
    <xf numFmtId="3" fontId="8" fillId="0" borderId="67" xfId="0" applyNumberFormat="1" applyFont="1" applyFill="1" applyBorder="1" applyAlignment="1" applyProtection="1">
      <alignment vertical="center"/>
      <protection locked="0"/>
    </xf>
    <xf numFmtId="3" fontId="8" fillId="0" borderId="103" xfId="0" applyNumberFormat="1" applyFont="1" applyFill="1" applyBorder="1" applyAlignment="1" applyProtection="1">
      <alignment vertical="center"/>
    </xf>
    <xf numFmtId="3" fontId="8" fillId="0" borderId="67" xfId="0" applyNumberFormat="1" applyFont="1" applyFill="1" applyBorder="1" applyAlignment="1" applyProtection="1">
      <protection locked="0"/>
    </xf>
    <xf numFmtId="3" fontId="8" fillId="0" borderId="67" xfId="0" applyNumberFormat="1" applyFont="1" applyFill="1" applyBorder="1" applyProtection="1">
      <protection locked="0"/>
    </xf>
    <xf numFmtId="3" fontId="8" fillId="5" borderId="67" xfId="0" applyNumberFormat="1" applyFont="1" applyFill="1" applyBorder="1" applyAlignment="1" applyProtection="1"/>
    <xf numFmtId="0" fontId="8" fillId="0" borderId="47" xfId="0" applyFont="1" applyBorder="1" applyProtection="1"/>
    <xf numFmtId="0" fontId="15" fillId="7" borderId="0" xfId="0" applyFont="1" applyFill="1"/>
    <xf numFmtId="0" fontId="8" fillId="0" borderId="15" xfId="0" applyFont="1" applyFill="1" applyBorder="1" applyAlignment="1" applyProtection="1">
      <alignment vertical="center"/>
      <protection hidden="1"/>
    </xf>
    <xf numFmtId="0" fontId="10" fillId="0" borderId="9" xfId="0" quotePrefix="1" applyNumberFormat="1" applyFont="1" applyFill="1" applyBorder="1" applyAlignment="1" applyProtection="1">
      <alignment horizontal="center" vertical="center"/>
    </xf>
    <xf numFmtId="0" fontId="12" fillId="7" borderId="0" xfId="0" applyFont="1" applyFill="1" applyProtection="1"/>
    <xf numFmtId="0" fontId="8" fillId="0" borderId="16" xfId="0" applyFont="1" applyFill="1" applyBorder="1" applyAlignment="1" applyProtection="1">
      <alignment vertical="center"/>
      <protection hidden="1"/>
    </xf>
    <xf numFmtId="0" fontId="10" fillId="0" borderId="24" xfId="0" quotePrefix="1" applyNumberFormat="1" applyFont="1" applyFill="1" applyBorder="1" applyAlignment="1" applyProtection="1">
      <alignment horizontal="center" vertical="center"/>
    </xf>
    <xf numFmtId="0" fontId="10" fillId="0" borderId="0" xfId="0" applyFont="1" applyFill="1" applyBorder="1" applyProtection="1">
      <protection hidden="1"/>
    </xf>
    <xf numFmtId="0" fontId="4" fillId="0" borderId="15" xfId="0" applyFont="1" applyFill="1" applyBorder="1" applyAlignment="1" applyProtection="1">
      <alignment horizontal="left" wrapText="1" indent="2"/>
    </xf>
    <xf numFmtId="0" fontId="13" fillId="0" borderId="15" xfId="0" applyFont="1" applyBorder="1" applyAlignment="1" applyProtection="1">
      <alignment horizontal="left" vertical="center" indent="1"/>
    </xf>
    <xf numFmtId="0" fontId="13" fillId="0" borderId="19" xfId="0" applyFont="1" applyBorder="1" applyAlignment="1" applyProtection="1">
      <alignment horizontal="left" vertical="center" indent="1"/>
    </xf>
    <xf numFmtId="0" fontId="13" fillId="0" borderId="16" xfId="0" applyFont="1" applyBorder="1" applyAlignment="1" applyProtection="1">
      <alignment horizontal="left" vertical="center" indent="1"/>
    </xf>
    <xf numFmtId="0" fontId="8" fillId="0" borderId="11" xfId="0" applyFont="1" applyBorder="1" applyProtection="1"/>
    <xf numFmtId="0" fontId="13" fillId="0" borderId="67" xfId="0" applyFont="1" applyBorder="1" applyProtection="1"/>
    <xf numFmtId="0" fontId="13" fillId="0" borderId="0" xfId="0" applyFont="1" applyProtection="1"/>
    <xf numFmtId="0" fontId="13" fillId="0" borderId="0" xfId="0" applyFont="1" applyBorder="1" applyProtection="1"/>
    <xf numFmtId="0" fontId="8" fillId="0" borderId="50" xfId="0" quotePrefix="1" applyFont="1" applyBorder="1" applyProtection="1"/>
    <xf numFmtId="0" fontId="8" fillId="0" borderId="104" xfId="0" applyFont="1" applyBorder="1" applyAlignment="1" applyProtection="1">
      <alignment vertical="center"/>
      <protection hidden="1"/>
    </xf>
    <xf numFmtId="3" fontId="14" fillId="0" borderId="105" xfId="0" applyNumberFormat="1" applyFont="1" applyFill="1" applyBorder="1" applyAlignment="1" applyProtection="1">
      <alignment vertical="center"/>
      <protection locked="0"/>
    </xf>
    <xf numFmtId="3" fontId="14" fillId="0" borderId="106" xfId="0" applyNumberFormat="1" applyFont="1" applyFill="1" applyBorder="1" applyAlignment="1" applyProtection="1">
      <alignment vertical="center"/>
    </xf>
    <xf numFmtId="0" fontId="13" fillId="0" borderId="78" xfId="0" applyFont="1" applyBorder="1" applyAlignment="1" applyProtection="1">
      <alignment vertical="center"/>
      <protection hidden="1"/>
    </xf>
    <xf numFmtId="0" fontId="10" fillId="0" borderId="41" xfId="0" applyFont="1" applyBorder="1" applyAlignment="1" applyProtection="1">
      <alignment horizontal="center" vertical="center"/>
    </xf>
    <xf numFmtId="3" fontId="8" fillId="0" borderId="41" xfId="0" applyNumberFormat="1" applyFont="1" applyFill="1" applyBorder="1" applyAlignment="1" applyProtection="1">
      <alignment vertical="center"/>
    </xf>
    <xf numFmtId="3" fontId="8" fillId="0" borderId="41" xfId="0" applyNumberFormat="1" applyFont="1" applyBorder="1" applyAlignment="1" applyProtection="1">
      <alignment vertical="center"/>
    </xf>
    <xf numFmtId="3" fontId="8" fillId="0" borderId="18" xfId="0" applyNumberFormat="1" applyFont="1" applyBorder="1" applyAlignment="1" applyProtection="1">
      <alignment vertical="center"/>
    </xf>
    <xf numFmtId="0" fontId="10" fillId="0" borderId="51" xfId="0" applyFont="1" applyBorder="1" applyAlignment="1" applyProtection="1">
      <alignment horizontal="center"/>
    </xf>
    <xf numFmtId="3" fontId="8" fillId="0" borderId="51" xfId="0" applyNumberFormat="1" applyFont="1" applyFill="1" applyBorder="1" applyProtection="1"/>
    <xf numFmtId="3" fontId="8" fillId="0" borderId="51" xfId="0" applyNumberFormat="1" applyFont="1" applyBorder="1" applyProtection="1"/>
    <xf numFmtId="3" fontId="8" fillId="0" borderId="42" xfId="0" applyNumberFormat="1" applyFont="1" applyBorder="1" applyProtection="1"/>
    <xf numFmtId="0" fontId="3" fillId="0" borderId="0" xfId="0" applyFont="1"/>
    <xf numFmtId="0" fontId="13" fillId="0" borderId="23" xfId="0" applyFont="1" applyBorder="1" applyProtection="1"/>
    <xf numFmtId="0" fontId="13" fillId="0" borderId="4" xfId="0" applyFont="1" applyBorder="1" applyAlignment="1" applyProtection="1">
      <alignment horizontal="center" vertical="center" wrapText="1"/>
    </xf>
    <xf numFmtId="0" fontId="3" fillId="0" borderId="9" xfId="0" applyFont="1" applyBorder="1" applyAlignment="1">
      <alignment horizontal="center" vertical="center" wrapText="1"/>
    </xf>
    <xf numFmtId="0" fontId="4" fillId="0" borderId="0" xfId="0" applyFont="1"/>
    <xf numFmtId="0" fontId="4" fillId="0" borderId="0" xfId="0" applyFont="1" applyAlignment="1"/>
    <xf numFmtId="0" fontId="4" fillId="0" borderId="0" xfId="0" applyFont="1" applyFill="1" applyBorder="1" applyAlignment="1"/>
    <xf numFmtId="0" fontId="3" fillId="0" borderId="0" xfId="0" applyFont="1" applyAlignment="1"/>
    <xf numFmtId="0" fontId="3" fillId="0" borderId="0" xfId="0" applyFont="1" applyFill="1" applyBorder="1" applyAlignment="1"/>
    <xf numFmtId="0" fontId="12" fillId="0" borderId="0" xfId="12" quotePrefix="1" applyFont="1" applyFill="1" applyProtection="1"/>
    <xf numFmtId="0" fontId="15" fillId="0" borderId="0" xfId="12" applyFont="1" applyFill="1" applyProtection="1"/>
    <xf numFmtId="169" fontId="12" fillId="0" borderId="0" xfId="12" quotePrefix="1" applyNumberFormat="1" applyFont="1" applyFill="1" applyProtection="1"/>
    <xf numFmtId="168" fontId="12" fillId="0" borderId="0" xfId="12" applyNumberFormat="1" applyFont="1" applyFill="1" applyProtection="1"/>
    <xf numFmtId="0" fontId="3" fillId="0" borderId="0" xfId="12" applyFont="1" applyFill="1" applyProtection="1"/>
    <xf numFmtId="0" fontId="12" fillId="0" borderId="0" xfId="15" applyFont="1" applyFill="1" applyBorder="1" applyAlignment="1" applyProtection="1">
      <alignment horizontal="left" indent="2"/>
    </xf>
    <xf numFmtId="164" fontId="12" fillId="0" borderId="0" xfId="15" applyNumberFormat="1" applyFont="1" applyFill="1" applyBorder="1" applyAlignment="1" applyProtection="1">
      <alignment horizontal="left" indent="2"/>
    </xf>
    <xf numFmtId="0" fontId="12" fillId="0" borderId="39" xfId="15" applyFont="1" applyFill="1" applyBorder="1" applyAlignment="1" applyProtection="1">
      <alignment horizontal="left" indent="2"/>
    </xf>
    <xf numFmtId="0" fontId="3" fillId="0" borderId="0" xfId="14" applyFont="1" applyFill="1" applyBorder="1" applyProtection="1"/>
    <xf numFmtId="0" fontId="8" fillId="0" borderId="47" xfId="0" applyFont="1" applyFill="1" applyBorder="1" applyProtection="1"/>
    <xf numFmtId="0" fontId="8" fillId="0" borderId="16" xfId="0" applyFont="1" applyFill="1" applyBorder="1" applyProtection="1"/>
    <xf numFmtId="0" fontId="37" fillId="2" borderId="0" xfId="1" applyFont="1">
      <protection hidden="1"/>
    </xf>
    <xf numFmtId="0" fontId="3" fillId="2" borderId="0" xfId="1" applyFont="1" applyAlignment="1">
      <protection hidden="1"/>
    </xf>
    <xf numFmtId="0" fontId="67" fillId="2" borderId="0" xfId="2">
      <protection hidden="1"/>
    </xf>
    <xf numFmtId="3" fontId="17" fillId="0" borderId="0" xfId="12" applyNumberFormat="1" applyFont="1" applyFill="1" applyProtection="1"/>
    <xf numFmtId="0" fontId="23" fillId="0" borderId="0" xfId="14" applyFont="1" applyFill="1" applyProtection="1"/>
    <xf numFmtId="0" fontId="39" fillId="0" borderId="0" xfId="12" applyFont="1" applyFill="1" applyAlignment="1" applyProtection="1">
      <alignment horizontal="right"/>
    </xf>
    <xf numFmtId="0" fontId="40" fillId="0" borderId="0" xfId="12" applyFont="1" applyFill="1" applyAlignment="1" applyProtection="1">
      <alignment horizontal="right"/>
    </xf>
    <xf numFmtId="3" fontId="34" fillId="0" borderId="0" xfId="14" applyNumberFormat="1" applyFont="1" applyFill="1" applyProtection="1"/>
    <xf numFmtId="3" fontId="23" fillId="0" borderId="0" xfId="14" applyNumberFormat="1" applyFont="1" applyFill="1" applyProtection="1"/>
    <xf numFmtId="3" fontId="38" fillId="0" borderId="0" xfId="12" applyNumberFormat="1" applyFont="1" applyFill="1" applyBorder="1" applyProtection="1"/>
    <xf numFmtId="0" fontId="34" fillId="0" borderId="0" xfId="13" applyFont="1" applyFill="1" applyProtection="1"/>
    <xf numFmtId="0" fontId="17" fillId="0" borderId="0" xfId="13" applyFont="1" applyFill="1" applyProtection="1"/>
    <xf numFmtId="0" fontId="35" fillId="0" borderId="0" xfId="13" applyFont="1" applyFill="1" applyProtection="1"/>
    <xf numFmtId="0" fontId="17" fillId="0" borderId="0" xfId="13" applyFont="1" applyFill="1" applyAlignment="1" applyProtection="1">
      <alignment vertical="top"/>
    </xf>
    <xf numFmtId="0" fontId="36" fillId="0" borderId="0" xfId="12" applyFont="1" applyFill="1" applyBorder="1" applyAlignment="1" applyProtection="1">
      <alignment horizontal="left"/>
    </xf>
    <xf numFmtId="0" fontId="36" fillId="0" borderId="0" xfId="12" applyFont="1" applyFill="1" applyBorder="1" applyAlignment="1" applyProtection="1">
      <alignment horizontal="left" vertical="top"/>
    </xf>
    <xf numFmtId="0" fontId="17" fillId="0" borderId="0" xfId="13" applyFont="1" applyFill="1" applyAlignment="1" applyProtection="1"/>
    <xf numFmtId="3" fontId="17" fillId="0" borderId="36" xfId="12" applyNumberFormat="1" applyFont="1" applyFill="1" applyBorder="1" applyProtection="1"/>
    <xf numFmtId="0" fontId="12" fillId="0" borderId="20" xfId="0" applyFont="1" applyBorder="1" applyAlignment="1" applyProtection="1">
      <alignment horizontal="left"/>
    </xf>
    <xf numFmtId="0" fontId="13" fillId="0" borderId="21" xfId="0" applyFont="1" applyBorder="1" applyAlignment="1" applyProtection="1">
      <alignment horizontal="center" vertical="center" wrapText="1"/>
      <protection hidden="1"/>
    </xf>
    <xf numFmtId="0" fontId="13" fillId="0" borderId="21" xfId="0" applyFont="1" applyBorder="1" applyAlignment="1" applyProtection="1">
      <alignment horizontal="centerContinuous" vertical="center" wrapText="1"/>
      <protection hidden="1"/>
    </xf>
    <xf numFmtId="0" fontId="13" fillId="0" borderId="18" xfId="0" applyFont="1" applyBorder="1" applyAlignment="1" applyProtection="1">
      <alignment horizontal="centerContinuous" vertical="center" wrapText="1"/>
      <protection hidden="1"/>
    </xf>
    <xf numFmtId="0" fontId="8" fillId="0" borderId="14" xfId="0" applyFont="1" applyBorder="1" applyAlignment="1" applyProtection="1">
      <alignment horizontal="right" vertical="center"/>
      <protection hidden="1"/>
    </xf>
    <xf numFmtId="0" fontId="13" fillId="0" borderId="0" xfId="0" applyFont="1" applyProtection="1">
      <protection hidden="1"/>
    </xf>
    <xf numFmtId="0" fontId="10" fillId="0" borderId="0" xfId="0" applyFont="1" applyAlignment="1" applyProtection="1">
      <alignment wrapText="1"/>
      <protection hidden="1"/>
    </xf>
    <xf numFmtId="0" fontId="13" fillId="0" borderId="15" xfId="0" applyFont="1" applyBorder="1" applyAlignment="1" applyProtection="1">
      <alignment horizontal="left" vertical="center" wrapText="1" indent="1"/>
      <protection hidden="1"/>
    </xf>
    <xf numFmtId="0" fontId="13" fillId="0" borderId="15" xfId="0" applyFont="1" applyBorder="1" applyAlignment="1" applyProtection="1">
      <alignment horizontal="left" vertical="center" indent="1"/>
      <protection hidden="1"/>
    </xf>
    <xf numFmtId="0" fontId="13" fillId="0" borderId="19" xfId="0" applyFont="1" applyBorder="1" applyAlignment="1" applyProtection="1">
      <alignment horizontal="left" vertical="center" wrapText="1" indent="1"/>
      <protection hidden="1"/>
    </xf>
    <xf numFmtId="0" fontId="13" fillId="0" borderId="16" xfId="0" applyFont="1" applyBorder="1" applyAlignment="1" applyProtection="1">
      <alignment horizontal="left" vertical="center" wrapText="1" indent="1"/>
      <protection hidden="1"/>
    </xf>
    <xf numFmtId="0" fontId="13" fillId="0" borderId="15" xfId="0" applyFont="1" applyBorder="1" applyAlignment="1" applyProtection="1">
      <alignment horizontal="left" vertical="center"/>
      <protection hidden="1"/>
    </xf>
    <xf numFmtId="164" fontId="13" fillId="0" borderId="15" xfId="0" applyNumberFormat="1" applyFont="1" applyBorder="1" applyAlignment="1" applyProtection="1">
      <alignment horizontal="left" vertical="center" wrapText="1" indent="1"/>
      <protection hidden="1"/>
    </xf>
    <xf numFmtId="0" fontId="13" fillId="0" borderId="17" xfId="0" applyFont="1" applyBorder="1" applyAlignment="1" applyProtection="1">
      <alignment horizontal="centerContinuous" vertical="top" wrapText="1"/>
      <protection hidden="1"/>
    </xf>
    <xf numFmtId="0" fontId="13" fillId="0" borderId="7"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8" fillId="0" borderId="20" xfId="0" applyFont="1" applyBorder="1" applyAlignment="1" applyProtection="1">
      <alignment horizontal="left" wrapText="1"/>
      <protection hidden="1"/>
    </xf>
    <xf numFmtId="0" fontId="13" fillId="0" borderId="26"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hidden="1"/>
    </xf>
    <xf numFmtId="0" fontId="9" fillId="0" borderId="17" xfId="0" applyFont="1" applyBorder="1" applyAlignment="1" applyProtection="1">
      <alignment horizontal="left" vertical="center" wrapText="1"/>
      <protection hidden="1"/>
    </xf>
    <xf numFmtId="0" fontId="13" fillId="0" borderId="7" xfId="0" applyNumberFormat="1" applyFont="1" applyBorder="1" applyAlignment="1" applyProtection="1">
      <alignment horizontal="center" vertical="center" wrapText="1"/>
      <protection hidden="1"/>
    </xf>
    <xf numFmtId="0" fontId="13" fillId="0" borderId="4" xfId="0" applyNumberFormat="1" applyFont="1" applyBorder="1" applyAlignment="1" applyProtection="1">
      <alignment horizontal="center" vertical="center" wrapText="1"/>
      <protection hidden="1"/>
    </xf>
    <xf numFmtId="0" fontId="13" fillId="0" borderId="5" xfId="0" applyNumberFormat="1" applyFont="1" applyBorder="1" applyAlignment="1" applyProtection="1">
      <alignment horizontal="center" vertical="center" wrapText="1"/>
      <protection hidden="1"/>
    </xf>
    <xf numFmtId="0" fontId="13" fillId="0" borderId="23" xfId="0" applyFont="1" applyBorder="1" applyAlignment="1" applyProtection="1">
      <alignment horizontal="left" vertical="center" wrapText="1"/>
      <protection hidden="1"/>
    </xf>
    <xf numFmtId="0" fontId="12" fillId="0" borderId="0" xfId="12" applyFont="1" applyFill="1" applyProtection="1">
      <protection hidden="1"/>
    </xf>
    <xf numFmtId="0" fontId="12" fillId="0" borderId="0" xfId="12" applyFont="1" applyFill="1" applyAlignment="1" applyProtection="1">
      <alignment wrapText="1"/>
      <protection hidden="1"/>
    </xf>
    <xf numFmtId="168" fontId="12" fillId="0" borderId="0" xfId="12" applyNumberFormat="1" applyFont="1" applyFill="1" applyAlignment="1" applyProtection="1">
      <alignment horizontal="left" indent="1"/>
      <protection hidden="1"/>
    </xf>
    <xf numFmtId="0" fontId="12" fillId="0" borderId="39" xfId="12" applyFont="1" applyFill="1" applyBorder="1" applyProtection="1">
      <protection hidden="1"/>
    </xf>
    <xf numFmtId="0" fontId="12" fillId="0" borderId="0" xfId="12" applyFont="1" applyFill="1" applyBorder="1" applyProtection="1">
      <protection hidden="1"/>
    </xf>
    <xf numFmtId="0" fontId="12" fillId="0" borderId="51" xfId="12" applyFont="1" applyFill="1" applyBorder="1" applyProtection="1">
      <protection hidden="1"/>
    </xf>
    <xf numFmtId="169" fontId="12" fillId="0" borderId="0" xfId="12" applyNumberFormat="1" applyFont="1" applyFill="1" applyProtection="1">
      <protection hidden="1"/>
    </xf>
    <xf numFmtId="0" fontId="8" fillId="0" borderId="108" xfId="66" applyFont="1" applyFill="1" applyBorder="1" applyAlignment="1" applyProtection="1">
      <alignment horizontal="left" vertical="center" indent="2"/>
      <protection hidden="1"/>
    </xf>
    <xf numFmtId="0" fontId="1" fillId="0" borderId="108" xfId="37" applyFill="1" applyBorder="1"/>
    <xf numFmtId="0" fontId="8" fillId="0" borderId="108" xfId="79" applyFont="1" applyFill="1" applyBorder="1" applyAlignment="1" applyProtection="1">
      <alignment horizontal="left" vertical="center" indent="2"/>
      <protection hidden="1"/>
    </xf>
    <xf numFmtId="0" fontId="1" fillId="0" borderId="108" xfId="59" applyFill="1" applyBorder="1"/>
    <xf numFmtId="164" fontId="13" fillId="0" borderId="108" xfId="108" applyNumberFormat="1" applyFont="1" applyBorder="1" applyAlignment="1" applyProtection="1">
      <alignment horizontal="left" vertical="center" indent="1"/>
      <protection hidden="1"/>
    </xf>
    <xf numFmtId="164" fontId="9" fillId="0" borderId="108" xfId="108" applyNumberFormat="1" applyFont="1" applyBorder="1" applyAlignment="1" applyProtection="1">
      <alignment horizontal="left" vertical="center" indent="3"/>
      <protection hidden="1"/>
    </xf>
    <xf numFmtId="164" fontId="8" fillId="0" borderId="108" xfId="108" applyNumberFormat="1" applyFont="1" applyBorder="1" applyAlignment="1" applyProtection="1">
      <alignment horizontal="left" vertical="center" indent="2"/>
      <protection hidden="1"/>
    </xf>
    <xf numFmtId="0" fontId="13" fillId="0" borderId="108" xfId="108" applyFont="1" applyBorder="1" applyAlignment="1" applyProtection="1">
      <alignment horizontal="left" vertical="center" indent="1"/>
      <protection hidden="1"/>
    </xf>
    <xf numFmtId="0" fontId="8" fillId="0" borderId="108" xfId="108" applyFont="1" applyBorder="1" applyAlignment="1" applyProtection="1">
      <alignment horizontal="left" vertical="center" indent="2"/>
      <protection hidden="1"/>
    </xf>
    <xf numFmtId="0" fontId="8" fillId="0" borderId="108" xfId="34" applyFont="1" applyBorder="1" applyAlignment="1" applyProtection="1">
      <alignment horizontal="left" vertical="center" indent="2"/>
      <protection hidden="1"/>
    </xf>
    <xf numFmtId="0" fontId="15" fillId="0" borderId="0" xfId="13" applyFont="1" applyFill="1" applyProtection="1">
      <protection hidden="1"/>
    </xf>
    <xf numFmtId="0" fontId="25" fillId="0" borderId="0" xfId="14" applyFont="1" applyFill="1" applyAlignment="1" applyProtection="1">
      <alignment horizontal="right"/>
      <protection hidden="1"/>
    </xf>
    <xf numFmtId="0" fontId="15" fillId="0" borderId="0" xfId="14" applyFont="1" applyFill="1" applyProtection="1">
      <protection hidden="1"/>
    </xf>
    <xf numFmtId="0" fontId="15" fillId="0" borderId="0" xfId="13" applyFont="1" applyFill="1" applyAlignment="1" applyProtection="1">
      <alignment vertical="top"/>
      <protection hidden="1"/>
    </xf>
    <xf numFmtId="0" fontId="29" fillId="0" borderId="36" xfId="12" applyFont="1" applyFill="1" applyBorder="1" applyAlignment="1" applyProtection="1">
      <alignment horizontal="left"/>
      <protection hidden="1"/>
    </xf>
    <xf numFmtId="0" fontId="38" fillId="0" borderId="41" xfId="15" applyFont="1" applyFill="1" applyBorder="1" applyAlignment="1" applyProtection="1">
      <alignment horizontal="left"/>
      <protection hidden="1"/>
    </xf>
    <xf numFmtId="164" fontId="13" fillId="0" borderId="108" xfId="327" applyNumberFormat="1" applyFont="1" applyBorder="1" applyAlignment="1" applyProtection="1">
      <alignment horizontal="left" vertical="center" indent="1"/>
      <protection hidden="1"/>
    </xf>
    <xf numFmtId="164" fontId="9" fillId="0" borderId="108" xfId="327" applyNumberFormat="1" applyFont="1" applyBorder="1" applyAlignment="1" applyProtection="1">
      <alignment horizontal="left" vertical="center" indent="3"/>
      <protection hidden="1"/>
    </xf>
    <xf numFmtId="164" fontId="8" fillId="0" borderId="108" xfId="327" applyNumberFormat="1" applyFont="1" applyBorder="1" applyAlignment="1" applyProtection="1">
      <alignment horizontal="left" vertical="center" indent="2"/>
      <protection hidden="1"/>
    </xf>
    <xf numFmtId="0" fontId="13" fillId="0" borderId="108" xfId="327" applyFont="1" applyBorder="1" applyAlignment="1" applyProtection="1">
      <alignment horizontal="left" vertical="center" indent="1"/>
      <protection hidden="1"/>
    </xf>
    <xf numFmtId="0" fontId="8" fillId="0" borderId="108" xfId="327" applyFont="1" applyBorder="1" applyAlignment="1" applyProtection="1">
      <alignment horizontal="left" vertical="center" indent="2"/>
      <protection hidden="1"/>
    </xf>
    <xf numFmtId="0" fontId="8" fillId="0" borderId="108" xfId="298" applyFont="1" applyBorder="1" applyAlignment="1" applyProtection="1">
      <alignment horizontal="left" vertical="center" indent="2"/>
      <protection hidden="1"/>
    </xf>
    <xf numFmtId="0" fontId="3" fillId="2" borderId="0" xfId="1" applyAlignment="1" applyProtection="1">
      <alignment horizontal="left" wrapText="1"/>
      <protection hidden="1"/>
    </xf>
    <xf numFmtId="0" fontId="6" fillId="0" borderId="17" xfId="0" applyFont="1" applyBorder="1" applyAlignment="1" applyProtection="1">
      <alignment horizontal="left" wrapText="1"/>
      <protection hidden="1"/>
    </xf>
    <xf numFmtId="0" fontId="6" fillId="0" borderId="0" xfId="0" applyFont="1" applyAlignment="1" applyProtection="1">
      <alignment horizontal="left" wrapText="1"/>
      <protection hidden="1"/>
    </xf>
    <xf numFmtId="0" fontId="6" fillId="0" borderId="17" xfId="0" applyFont="1" applyBorder="1" applyAlignment="1" applyProtection="1">
      <alignment horizontal="center" vertical="center" wrapText="1"/>
      <protection hidden="1"/>
    </xf>
    <xf numFmtId="0" fontId="0" fillId="0" borderId="0" xfId="0" applyAlignment="1">
      <alignment horizontal="center" vertical="center" wrapText="1"/>
    </xf>
  </cellXfs>
  <cellStyles count="356">
    <cellStyle name="Cover" xfId="1"/>
    <cellStyle name="Cover 2" xfId="2"/>
    <cellStyle name="Cover 2 2" xfId="20"/>
    <cellStyle name="Cover 2 3" xfId="28"/>
    <cellStyle name="Cover 2 4" xfId="52"/>
    <cellStyle name="Cover 2 5" xfId="68"/>
    <cellStyle name="Cover 2 6" xfId="80"/>
    <cellStyle name="Cover 2 7" xfId="95"/>
    <cellStyle name="Cover 2 8" xfId="162"/>
    <cellStyle name="Cover 2 9" xfId="107"/>
    <cellStyle name="Hyperlink 2" xfId="3"/>
    <cellStyle name="Menu" xfId="4"/>
    <cellStyle name="Menu 2" xfId="5"/>
    <cellStyle name="Menu 2 2" xfId="21"/>
    <cellStyle name="Menu 2 3" xfId="31"/>
    <cellStyle name="Menu 2 4" xfId="33"/>
    <cellStyle name="Menu 2 5" xfId="63"/>
    <cellStyle name="Menu 2 6" xfId="43"/>
    <cellStyle name="Menu 2 7" xfId="126"/>
    <cellStyle name="Menu 2 8" xfId="173"/>
    <cellStyle name="Menu 2 9" xfId="278"/>
    <cellStyle name="Milliers [0]_ElecTimeSeries" xfId="6"/>
    <cellStyle name="Milliers_ElecTimeSeries" xfId="7"/>
    <cellStyle name="Monétaire [0]_ElecTimeSeries" xfId="8"/>
    <cellStyle name="Monétaire_ElecTimeSeries" xfId="9"/>
    <cellStyle name="Normal" xfId="0" builtinId="0"/>
    <cellStyle name="Normal 2" xfId="10"/>
    <cellStyle name="Normal 2 2" xfId="11"/>
    <cellStyle name="Normal 2 2 10" xfId="158"/>
    <cellStyle name="Normal 2 2 11" xfId="247"/>
    <cellStyle name="Normal 2 2 2" xfId="22"/>
    <cellStyle name="Normal 2 2 2 2" xfId="23"/>
    <cellStyle name="Normal 2 2 2 2 2" xfId="50"/>
    <cellStyle name="Normal 2 2 2 2 2 2" xfId="51"/>
    <cellStyle name="Normal 2 2 2 2 2 2 2" xfId="130"/>
    <cellStyle name="Normal 2 2 2 2 2 2 2 2" xfId="131"/>
    <cellStyle name="Normal 2 2 2 2 2 2 2 2 2" xfId="273"/>
    <cellStyle name="Normal 2 2 2 2 2 2 2 2 2 2" xfId="274"/>
    <cellStyle name="Normal 2 2 2 2 2 2 2 2 2 3" xfId="344"/>
    <cellStyle name="Normal 2 2 2 2 2 2 2 2 3" xfId="343"/>
    <cellStyle name="Normal 2 2 2 2 2 2 2 3" xfId="166"/>
    <cellStyle name="Normal 2 2 2 2 2 2 2 4" xfId="195"/>
    <cellStyle name="Normal 2 2 2 2 2 2 2 5" xfId="291"/>
    <cellStyle name="Normal 2 2 2 2 2 2 3" xfId="165"/>
    <cellStyle name="Normal 2 2 2 2 2 2 3 2" xfId="232"/>
    <cellStyle name="Normal 2 2 2 2 2 2 3 2 2" xfId="290"/>
    <cellStyle name="Normal 2 2 2 2 2 2 3 2 3" xfId="355"/>
    <cellStyle name="Normal 2 2 2 2 2 2 3 3" xfId="307"/>
    <cellStyle name="Normal 2 2 2 2 2 2 4" xfId="194"/>
    <cellStyle name="Normal 2 2 2 2 2 2 5" xfId="206"/>
    <cellStyle name="Normal 2 2 2 2 2 3" xfId="73"/>
    <cellStyle name="Normal 2 2 2 2 2 4" xfId="85"/>
    <cellStyle name="Normal 2 2 2 2 2 5" xfId="100"/>
    <cellStyle name="Normal 2 2 2 2 2 5 2" xfId="231"/>
    <cellStyle name="Normal 2 2 2 2 2 5 2 2" xfId="251"/>
    <cellStyle name="Normal 2 2 2 2 2 5 2 3" xfId="323"/>
    <cellStyle name="Normal 2 2 2 2 2 5 3" xfId="306"/>
    <cellStyle name="Normal 2 2 2 2 2 6" xfId="146"/>
    <cellStyle name="Normal 2 2 2 2 2 7" xfId="179"/>
    <cellStyle name="Normal 2 2 2 2 2 8" xfId="208"/>
    <cellStyle name="Normal 2 2 2 2 3" xfId="57"/>
    <cellStyle name="Normal 2 2 2 2 4" xfId="72"/>
    <cellStyle name="Normal 2 2 2 2 4 2" xfId="113"/>
    <cellStyle name="Normal 2 2 2 2 4 2 2" xfId="143"/>
    <cellStyle name="Normal 2 2 2 2 4 2 2 2" xfId="260"/>
    <cellStyle name="Normal 2 2 2 2 4 2 2 2 2" xfId="281"/>
    <cellStyle name="Normal 2 2 2 2 4 2 2 2 3" xfId="350"/>
    <cellStyle name="Normal 2 2 2 2 4 2 2 3" xfId="331"/>
    <cellStyle name="Normal 2 2 2 2 4 2 3" xfId="176"/>
    <cellStyle name="Normal 2 2 2 2 4 2 4" xfId="205"/>
    <cellStyle name="Normal 2 2 2 2 4 2 5" xfId="201"/>
    <cellStyle name="Normal 2 2 2 2 4 3" xfId="86"/>
    <cellStyle name="Normal 2 2 2 2 4 3 2" xfId="241"/>
    <cellStyle name="Normal 2 2 2 2 4 3 2 2" xfId="244"/>
    <cellStyle name="Normal 2 2 2 2 4 3 2 3" xfId="317"/>
    <cellStyle name="Normal 2 2 2 2 4 3 3" xfId="314"/>
    <cellStyle name="Normal 2 2 2 2 4 4" xfId="148"/>
    <cellStyle name="Normal 2 2 2 2 4 5" xfId="282"/>
    <cellStyle name="Normal 2 2 2 2 5" xfId="84"/>
    <cellStyle name="Normal 2 2 2 2 6" xfId="99"/>
    <cellStyle name="Normal 2 2 2 2 6 2" xfId="219"/>
    <cellStyle name="Normal 2 2 2 2 6 2 2" xfId="250"/>
    <cellStyle name="Normal 2 2 2 2 6 2 3" xfId="322"/>
    <cellStyle name="Normal 2 2 2 2 6 3" xfId="295"/>
    <cellStyle name="Normal 2 2 2 2 7" xfId="153"/>
    <cellStyle name="Normal 2 2 2 2 8" xfId="185"/>
    <cellStyle name="Normal 2 2 2 2 9" xfId="215"/>
    <cellStyle name="Normal 2 2 2 3" xfId="36"/>
    <cellStyle name="Normal 2 2 2 3 2" xfId="56"/>
    <cellStyle name="Normal 2 2 2 3 2 2" xfId="121"/>
    <cellStyle name="Normal 2 2 2 3 2 2 2" xfId="135"/>
    <cellStyle name="Normal 2 2 2 3 2 2 2 2" xfId="266"/>
    <cellStyle name="Normal 2 2 2 3 2 2 2 2 2" xfId="277"/>
    <cellStyle name="Normal 2 2 2 3 2 2 2 2 3" xfId="347"/>
    <cellStyle name="Normal 2 2 2 3 2 2 2 3" xfId="337"/>
    <cellStyle name="Normal 2 2 2 3 2 2 3" xfId="169"/>
    <cellStyle name="Normal 2 2 2 3 2 2 4" xfId="198"/>
    <cellStyle name="Normal 2 2 2 3 2 2 5" xfId="161"/>
    <cellStyle name="Normal 2 2 2 3 2 3" xfId="156"/>
    <cellStyle name="Normal 2 2 2 3 2 3 2" xfId="236"/>
    <cellStyle name="Normal 2 2 2 3 2 3 2 2" xfId="286"/>
    <cellStyle name="Normal 2 2 2 3 2 3 2 3" xfId="352"/>
    <cellStyle name="Normal 2 2 2 3 2 3 3" xfId="310"/>
    <cellStyle name="Normal 2 2 2 3 2 4" xfId="188"/>
    <cellStyle name="Normal 2 2 2 3 2 5" xfId="216"/>
    <cellStyle name="Normal 2 2 2 3 3" xfId="77"/>
    <cellStyle name="Normal 2 2 2 3 4" xfId="90"/>
    <cellStyle name="Normal 2 2 2 3 5" xfId="105"/>
    <cellStyle name="Normal 2 2 2 3 5 2" xfId="224"/>
    <cellStyle name="Normal 2 2 2 3 5 2 2" xfId="255"/>
    <cellStyle name="Normal 2 2 2 3 5 2 3" xfId="326"/>
    <cellStyle name="Normal 2 2 2 3 5 3" xfId="300"/>
    <cellStyle name="Normal 2 2 2 3 6" xfId="53"/>
    <cellStyle name="Normal 2 2 2 3 7" xfId="123"/>
    <cellStyle name="Normal 2 2 2 3 8" xfId="118"/>
    <cellStyle name="Normal 2 2 2 4" xfId="48"/>
    <cellStyle name="Normal 2 2 2 4 2" xfId="112"/>
    <cellStyle name="Normal 2 2 2 4 2 2" xfId="129"/>
    <cellStyle name="Normal 2 2 2 4 2 2 2" xfId="259"/>
    <cellStyle name="Normal 2 2 2 4 2 2 2 2" xfId="272"/>
    <cellStyle name="Normal 2 2 2 4 2 2 2 3" xfId="342"/>
    <cellStyle name="Normal 2 2 2 4 2 2 3" xfId="330"/>
    <cellStyle name="Normal 2 2 2 4 2 3" xfId="164"/>
    <cellStyle name="Normal 2 2 2 4 2 4" xfId="193"/>
    <cellStyle name="Normal 2 2 2 4 2 5" xfId="214"/>
    <cellStyle name="Normal 2 2 2 4 3" xfId="98"/>
    <cellStyle name="Normal 2 2 2 4 3 2" xfId="230"/>
    <cellStyle name="Normal 2 2 2 4 3 2 2" xfId="249"/>
    <cellStyle name="Normal 2 2 2 4 3 2 3" xfId="321"/>
    <cellStyle name="Normal 2 2 2 4 3 3" xfId="305"/>
    <cellStyle name="Normal 2 2 2 4 4" xfId="139"/>
    <cellStyle name="Normal 2 2 2 4 5" xfId="94"/>
    <cellStyle name="Normal 2 2 2 5" xfId="30"/>
    <cellStyle name="Normal 2 2 2 6" xfId="65"/>
    <cellStyle name="Normal 2 2 2 6 2" xfId="218"/>
    <cellStyle name="Normal 2 2 2 6 2 2" xfId="239"/>
    <cellStyle name="Normal 2 2 2 6 2 3" xfId="312"/>
    <cellStyle name="Normal 2 2 2 6 3" xfId="294"/>
    <cellStyle name="Normal 2 2 2 7" xfId="74"/>
    <cellStyle name="Normal 2 2 2 8" xfId="149"/>
    <cellStyle name="Normal 2 2 2 9" xfId="211"/>
    <cellStyle name="Normal 2 2 3" xfId="27"/>
    <cellStyle name="Normal 2 2 4" xfId="35"/>
    <cellStyle name="Normal 2 2 4 2" xfId="39"/>
    <cellStyle name="Normal 2 2 4 2 2" xfId="120"/>
    <cellStyle name="Normal 2 2 4 2 2 2" xfId="124"/>
    <cellStyle name="Normal 2 2 4 2 2 2 2" xfId="265"/>
    <cellStyle name="Normal 2 2 4 2 2 2 2 2" xfId="268"/>
    <cellStyle name="Normal 2 2 4 2 2 2 2 3" xfId="339"/>
    <cellStyle name="Normal 2 2 4 2 2 2 3" xfId="336"/>
    <cellStyle name="Normal 2 2 4 2 2 3" xfId="159"/>
    <cellStyle name="Normal 2 2 4 2 2 4" xfId="190"/>
    <cellStyle name="Normal 2 2 4 2 2 5" xfId="284"/>
    <cellStyle name="Normal 2 2 4 2 3" xfId="155"/>
    <cellStyle name="Normal 2 2 4 2 3 2" xfId="226"/>
    <cellStyle name="Normal 2 2 4 2 3 2 2" xfId="285"/>
    <cellStyle name="Normal 2 2 4 2 3 2 3" xfId="351"/>
    <cellStyle name="Normal 2 2 4 2 3 3" xfId="302"/>
    <cellStyle name="Normal 2 2 4 2 4" xfId="187"/>
    <cellStyle name="Normal 2 2 4 2 5" xfId="233"/>
    <cellStyle name="Normal 2 2 4 3" xfId="61"/>
    <cellStyle name="Normal 2 2 4 4" xfId="71"/>
    <cellStyle name="Normal 2 2 4 5" xfId="83"/>
    <cellStyle name="Normal 2 2 4 5 2" xfId="223"/>
    <cellStyle name="Normal 2 2 4 5 2 2" xfId="243"/>
    <cellStyle name="Normal 2 2 4 5 2 3" xfId="316"/>
    <cellStyle name="Normal 2 2 4 5 3" xfId="299"/>
    <cellStyle name="Normal 2 2 4 6" xfId="145"/>
    <cellStyle name="Normal 2 2 4 7" xfId="178"/>
    <cellStyle name="Normal 2 2 4 8" xfId="186"/>
    <cellStyle name="Normal 2 2 5" xfId="45"/>
    <cellStyle name="Normal 2 2 6" xfId="29"/>
    <cellStyle name="Normal 2 2 6 2" xfId="110"/>
    <cellStyle name="Normal 2 2 6 2 2" xfId="115"/>
    <cellStyle name="Normal 2 2 6 2 2 2" xfId="257"/>
    <cellStyle name="Normal 2 2 6 2 2 2 2" xfId="262"/>
    <cellStyle name="Normal 2 2 6 2 2 2 3" xfId="333"/>
    <cellStyle name="Normal 2 2 6 2 2 3" xfId="328"/>
    <cellStyle name="Normal 2 2 6 2 3" xfId="132"/>
    <cellStyle name="Normal 2 2 6 2 4" xfId="140"/>
    <cellStyle name="Normal 2 2 6 2 5" xfId="287"/>
    <cellStyle name="Normal 2 2 6 3" xfId="119"/>
    <cellStyle name="Normal 2 2 6 3 2" xfId="221"/>
    <cellStyle name="Normal 2 2 6 3 2 2" xfId="264"/>
    <cellStyle name="Normal 2 2 6 3 2 3" xfId="335"/>
    <cellStyle name="Normal 2 2 6 3 3" xfId="297"/>
    <cellStyle name="Normal 2 2 6 4" xfId="154"/>
    <cellStyle name="Normal 2 2 6 5" xfId="252"/>
    <cellStyle name="Normal 2 2 7" xfId="78"/>
    <cellStyle name="Normal 2 2 8" xfId="91"/>
    <cellStyle name="Normal 2 2 8 2" xfId="102"/>
    <cellStyle name="Normal 2 2 8 2 2" xfId="246"/>
    <cellStyle name="Normal 2 2 8 2 3" xfId="319"/>
    <cellStyle name="Normal 2 2 8 3" xfId="207"/>
    <cellStyle name="Normal 2 2 9" xfId="101"/>
    <cellStyle name="Normal 2 3" xfId="19"/>
    <cellStyle name="Normal 2 3 2" xfId="26"/>
    <cellStyle name="Normal 2 3 2 2" xfId="47"/>
    <cellStyle name="Normal 2 3 2 2 2" xfId="54"/>
    <cellStyle name="Normal 2 3 2 2 2 2" xfId="128"/>
    <cellStyle name="Normal 2 3 2 2 2 2 2" xfId="133"/>
    <cellStyle name="Normal 2 3 2 2 2 2 2 2" xfId="271"/>
    <cellStyle name="Normal 2 3 2 2 2 2 2 2 2" xfId="275"/>
    <cellStyle name="Normal 2 3 2 2 2 2 2 2 3" xfId="345"/>
    <cellStyle name="Normal 2 3 2 2 2 2 2 3" xfId="341"/>
    <cellStyle name="Normal 2 3 2 2 2 2 3" xfId="167"/>
    <cellStyle name="Normal 2 3 2 2 2 2 4" xfId="196"/>
    <cellStyle name="Normal 2 3 2 2 2 2 5" xfId="49"/>
    <cellStyle name="Normal 2 3 2 2 2 3" xfId="163"/>
    <cellStyle name="Normal 2 3 2 2 2 3 2" xfId="234"/>
    <cellStyle name="Normal 2 3 2 2 2 3 2 2" xfId="289"/>
    <cellStyle name="Normal 2 3 2 2 2 3 2 3" xfId="354"/>
    <cellStyle name="Normal 2 3 2 2 2 3 3" xfId="308"/>
    <cellStyle name="Normal 2 3 2 2 2 4" xfId="192"/>
    <cellStyle name="Normal 2 3 2 2 2 5" xfId="283"/>
    <cellStyle name="Normal 2 3 2 2 3" xfId="75"/>
    <cellStyle name="Normal 2 3 2 2 4" xfId="88"/>
    <cellStyle name="Normal 2 3 2 2 5" xfId="103"/>
    <cellStyle name="Normal 2 3 2 2 5 2" xfId="229"/>
    <cellStyle name="Normal 2 3 2 2 5 2 2" xfId="253"/>
    <cellStyle name="Normal 2 3 2 2 5 2 3" xfId="324"/>
    <cellStyle name="Normal 2 3 2 2 5 3" xfId="304"/>
    <cellStyle name="Normal 2 3 2 2 6" xfId="150"/>
    <cellStyle name="Normal 2 3 2 2 7" xfId="182"/>
    <cellStyle name="Normal 2 3 2 2 8" xfId="212"/>
    <cellStyle name="Normal 2 3 2 3" xfId="58"/>
    <cellStyle name="Normal 2 3 2 4" xfId="69"/>
    <cellStyle name="Normal 2 3 2 4 2" xfId="114"/>
    <cellStyle name="Normal 2 3 2 4 2 2" xfId="141"/>
    <cellStyle name="Normal 2 3 2 4 2 2 2" xfId="261"/>
    <cellStyle name="Normal 2 3 2 4 2 2 2 2" xfId="280"/>
    <cellStyle name="Normal 2 3 2 4 2 2 2 3" xfId="349"/>
    <cellStyle name="Normal 2 3 2 4 2 2 3" xfId="332"/>
    <cellStyle name="Normal 2 3 2 4 2 3" xfId="175"/>
    <cellStyle name="Normal 2 3 2 4 2 4" xfId="202"/>
    <cellStyle name="Normal 2 3 2 4 2 5" xfId="142"/>
    <cellStyle name="Normal 2 3 2 4 3" xfId="87"/>
    <cellStyle name="Normal 2 3 2 4 3 2" xfId="240"/>
    <cellStyle name="Normal 2 3 2 4 3 2 2" xfId="245"/>
    <cellStyle name="Normal 2 3 2 4 3 2 3" xfId="318"/>
    <cellStyle name="Normal 2 3 2 4 3 3" xfId="313"/>
    <cellStyle name="Normal 2 3 2 4 4" xfId="174"/>
    <cellStyle name="Normal 2 3 2 4 5" xfId="204"/>
    <cellStyle name="Normal 2 3 2 5" xfId="81"/>
    <cellStyle name="Normal 2 3 2 6" xfId="96"/>
    <cellStyle name="Normal 2 3 2 6 2" xfId="220"/>
    <cellStyle name="Normal 2 3 2 6 2 2" xfId="248"/>
    <cellStyle name="Normal 2 3 2 6 2 3" xfId="320"/>
    <cellStyle name="Normal 2 3 2 6 3" xfId="296"/>
    <cellStyle name="Normal 2 3 2 7" xfId="137"/>
    <cellStyle name="Normal 2 3 2 8" xfId="171"/>
    <cellStyle name="Normal 2 3 2 9" xfId="203"/>
    <cellStyle name="Normal 2 3 3" xfId="42"/>
    <cellStyle name="Normal 2 3 3 2" xfId="55"/>
    <cellStyle name="Normal 2 3 3 2 2" xfId="125"/>
    <cellStyle name="Normal 2 3 3 2 2 2" xfId="134"/>
    <cellStyle name="Normal 2 3 3 2 2 2 2" xfId="269"/>
    <cellStyle name="Normal 2 3 3 2 2 2 2 2" xfId="276"/>
    <cellStyle name="Normal 2 3 3 2 2 2 2 3" xfId="346"/>
    <cellStyle name="Normal 2 3 3 2 2 2 3" xfId="340"/>
    <cellStyle name="Normal 2 3 3 2 2 3" xfId="168"/>
    <cellStyle name="Normal 2 3 3 2 2 4" xfId="197"/>
    <cellStyle name="Normal 2 3 3 2 2 5" xfId="106"/>
    <cellStyle name="Normal 2 3 3 2 3" xfId="160"/>
    <cellStyle name="Normal 2 3 3 2 3 2" xfId="235"/>
    <cellStyle name="Normal 2 3 3 2 3 2 2" xfId="288"/>
    <cellStyle name="Normal 2 3 3 2 3 2 3" xfId="353"/>
    <cellStyle name="Normal 2 3 3 2 3 3" xfId="309"/>
    <cellStyle name="Normal 2 3 3 2 4" xfId="191"/>
    <cellStyle name="Normal 2 3 3 2 5" xfId="213"/>
    <cellStyle name="Normal 2 3 3 3" xfId="76"/>
    <cellStyle name="Normal 2 3 3 4" xfId="89"/>
    <cellStyle name="Normal 2 3 3 5" xfId="104"/>
    <cellStyle name="Normal 2 3 3 5 2" xfId="227"/>
    <cellStyle name="Normal 2 3 3 5 2 2" xfId="254"/>
    <cellStyle name="Normal 2 3 3 5 2 3" xfId="325"/>
    <cellStyle name="Normal 2 3 3 5 3" xfId="303"/>
    <cellStyle name="Normal 2 3 3 6" xfId="144"/>
    <cellStyle name="Normal 2 3 3 7" xfId="177"/>
    <cellStyle name="Normal 2 3 3 8" xfId="292"/>
    <cellStyle name="Normal 2 3 4" xfId="64"/>
    <cellStyle name="Normal 2 3 4 2" xfId="111"/>
    <cellStyle name="Normal 2 3 4 2 2" xfId="138"/>
    <cellStyle name="Normal 2 3 4 2 2 2" xfId="258"/>
    <cellStyle name="Normal 2 3 4 2 2 2 2" xfId="279"/>
    <cellStyle name="Normal 2 3 4 2 2 2 3" xfId="348"/>
    <cellStyle name="Normal 2 3 4 2 2 3" xfId="329"/>
    <cellStyle name="Normal 2 3 4 2 3" xfId="172"/>
    <cellStyle name="Normal 2 3 4 2 4" xfId="200"/>
    <cellStyle name="Normal 2 3 4 2 5" xfId="67"/>
    <cellStyle name="Normal 2 3 4 3" xfId="117"/>
    <cellStyle name="Normal 2 3 4 3 2" xfId="238"/>
    <cellStyle name="Normal 2 3 4 3 2 2" xfId="263"/>
    <cellStyle name="Normal 2 3 4 3 2 3" xfId="334"/>
    <cellStyle name="Normal 2 3 4 3 3" xfId="311"/>
    <cellStyle name="Normal 2 3 4 4" xfId="97"/>
    <cellStyle name="Normal 2 3 4 5" xfId="210"/>
    <cellStyle name="Normal 2 3 5" xfId="70"/>
    <cellStyle name="Normal 2 3 6" xfId="82"/>
    <cellStyle name="Normal 2 3 6 2" xfId="217"/>
    <cellStyle name="Normal 2 3 6 2 2" xfId="242"/>
    <cellStyle name="Normal 2 3 6 2 3" xfId="315"/>
    <cellStyle name="Normal 2 3 6 3" xfId="293"/>
    <cellStyle name="Normal 2 3 7" xfId="151"/>
    <cellStyle name="Normal 2 3 8" xfId="183"/>
    <cellStyle name="Normal 2 3 9" xfId="181"/>
    <cellStyle name="Normal 2 4" xfId="40"/>
    <cellStyle name="Normal 2 5" xfId="41"/>
    <cellStyle name="Normal 2 6" xfId="109"/>
    <cellStyle name="Normal 2 7" xfId="116"/>
    <cellStyle name="Normal 3" xfId="18"/>
    <cellStyle name="Normal 3 2" xfId="24"/>
    <cellStyle name="Normal 3 3" xfId="38"/>
    <cellStyle name="Normal 3 4" xfId="60"/>
    <cellStyle name="Normal 3 5" xfId="32"/>
    <cellStyle name="Normal 3 6" xfId="62"/>
    <cellStyle name="Normal 3 7" xfId="152"/>
    <cellStyle name="Normal 3 8" xfId="184"/>
    <cellStyle name="Normal 3 9" xfId="237"/>
    <cellStyle name="Normal 4 2" xfId="25"/>
    <cellStyle name="Normal 5 2" xfId="44"/>
    <cellStyle name="Normal 5 3" xfId="66"/>
    <cellStyle name="Normal 5 4" xfId="79"/>
    <cellStyle name="Normal 5 5" xfId="93"/>
    <cellStyle name="Normal 5 6" xfId="147"/>
    <cellStyle name="Normal 5 7" xfId="180"/>
    <cellStyle name="Normal 5 8" xfId="92"/>
    <cellStyle name="Normal 6" xfId="46"/>
    <cellStyle name="Normal 6 2" xfId="127"/>
    <cellStyle name="Normal 6 3" xfId="228"/>
    <cellStyle name="Normal 7" xfId="37"/>
    <cellStyle name="Normal 7 2" xfId="108"/>
    <cellStyle name="Normal 7 2 2" xfId="122"/>
    <cellStyle name="Normal 7 2 2 2" xfId="256"/>
    <cellStyle name="Normal 7 2 2 2 2" xfId="267"/>
    <cellStyle name="Normal 7 2 2 2 3" xfId="338"/>
    <cellStyle name="Normal 7 2 2 3" xfId="327"/>
    <cellStyle name="Normal 7 2 3" xfId="157"/>
    <cellStyle name="Normal 7 2 4" xfId="189"/>
    <cellStyle name="Normal 7 2 5" xfId="209"/>
    <cellStyle name="Normal 7 3" xfId="34"/>
    <cellStyle name="Normal 7 3 2" xfId="225"/>
    <cellStyle name="Normal 7 3 2 2" xfId="222"/>
    <cellStyle name="Normal 7 3 2 3" xfId="298"/>
    <cellStyle name="Normal 7 3 3" xfId="301"/>
    <cellStyle name="Normal 8" xfId="59"/>
    <cellStyle name="Normal 8 2" xfId="136"/>
    <cellStyle name="Normal 8 3" xfId="170"/>
    <cellStyle name="Normal 8 4" xfId="199"/>
    <cellStyle name="Normal 8 5" xfId="270"/>
    <cellStyle name="Normal_BAL" xfId="12"/>
    <cellStyle name="Normal_EXPORT" xfId="13"/>
    <cellStyle name="Normal_IMPORT" xfId="14"/>
    <cellStyle name="Normal_Newquest" xfId="15"/>
    <cellStyle name="Year" xfId="16"/>
    <cellStyle name="Year 2" xfId="17"/>
  </cellStyles>
  <dxfs count="49">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Drop" dropLines="20" dropStyle="combo" dx="16" fmlaLink="IndexYear" fmlaRange="Years" sel="1" val="0"/>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1</xdr:row>
      <xdr:rowOff>85725</xdr:rowOff>
    </xdr:to>
    <xdr:sp macro="" textlink="">
      <xdr:nvSpPr>
        <xdr:cNvPr id="32962" name="Rectangle 1"/>
        <xdr:cNvSpPr>
          <a:spLocks noChangeArrowheads="1"/>
        </xdr:cNvSpPr>
      </xdr:nvSpPr>
      <xdr:spPr bwMode="auto">
        <a:xfrm>
          <a:off x="0" y="0"/>
          <a:ext cx="308882" cy="249011"/>
        </a:xfrm>
        <a:prstGeom prst="rect">
          <a:avLst/>
        </a:prstGeom>
        <a:solidFill>
          <a:srgbClr val="FFCC99"/>
        </a:solidFill>
        <a:ln w="9525">
          <a:noFill/>
          <a:miter lim="800000"/>
          <a:headEnd/>
          <a:tailEnd/>
        </a:ln>
      </xdr:spPr>
    </xdr:sp>
    <xdr:clientData/>
  </xdr:twoCellAnchor>
  <mc:AlternateContent xmlns:mc="http://schemas.openxmlformats.org/markup-compatibility/2006">
    <mc:Choice xmlns:a14="http://schemas.microsoft.com/office/drawing/2010/main" Requires="a14">
      <xdr:twoCellAnchor>
        <xdr:from>
          <xdr:col>11</xdr:col>
          <xdr:colOff>0</xdr:colOff>
          <xdr:row>11</xdr:row>
          <xdr:rowOff>9525</xdr:rowOff>
        </xdr:from>
        <xdr:to>
          <xdr:col>13</xdr:col>
          <xdr:colOff>342900</xdr:colOff>
          <xdr:row>12</xdr:row>
          <xdr:rowOff>295275</xdr:rowOff>
        </xdr:to>
        <xdr:sp macro="" textlink="">
          <xdr:nvSpPr>
            <xdr:cNvPr id="32770" name="Button 2" hidden="1">
              <a:extLst>
                <a:ext uri="{63B3BB69-23CF-44E3-9099-C40C66FF867C}">
                  <a14:compatExt spid="_x0000_s3277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600" b="0" i="0" u="none" strike="noStrike" baseline="0">
                  <a:solidFill>
                    <a:srgbClr val="000000"/>
                  </a:solidFill>
                  <a:latin typeface="Comic Sans MS"/>
                </a:rPr>
                <a:t>Start</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552450</xdr:colOff>
          <xdr:row>0</xdr:row>
          <xdr:rowOff>28575</xdr:rowOff>
        </xdr:from>
        <xdr:to>
          <xdr:col>10</xdr:col>
          <xdr:colOff>466725</xdr:colOff>
          <xdr:row>0</xdr:row>
          <xdr:rowOff>247650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Gross Calorific Values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0</xdr:row>
          <xdr:rowOff>28575</xdr:rowOff>
        </xdr:from>
        <xdr:to>
          <xdr:col>7</xdr:col>
          <xdr:colOff>304800</xdr:colOff>
          <xdr:row>0</xdr:row>
          <xdr:rowOff>247650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28575</xdr:rowOff>
        </xdr:from>
        <xdr:to>
          <xdr:col>8</xdr:col>
          <xdr:colOff>485775</xdr:colOff>
          <xdr:row>0</xdr:row>
          <xdr:rowOff>247650</xdr:rowOff>
        </xdr:to>
        <xdr:sp macro="" textlink="">
          <xdr:nvSpPr>
            <xdr:cNvPr id="12291" name="Button 3" hidden="1">
              <a:extLst>
                <a:ext uri="{63B3BB69-23CF-44E3-9099-C40C66FF867C}">
                  <a14:compatExt spid="_x0000_s1229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Terajoules</a:t>
              </a:r>
            </a:p>
          </xdr:txBody>
        </xdr:sp>
        <xdr:clientData fPrintsWithSheet="0"/>
      </xdr:twoCellAnchor>
    </mc:Choice>
    <mc:Fallback/>
  </mc:AlternateContent>
  <xdr:twoCellAnchor editAs="absolute">
    <xdr:from>
      <xdr:col>5</xdr:col>
      <xdr:colOff>200025</xdr:colOff>
      <xdr:row>6</xdr:row>
      <xdr:rowOff>38100</xdr:rowOff>
    </xdr:from>
    <xdr:to>
      <xdr:col>6</xdr:col>
      <xdr:colOff>695325</xdr:colOff>
      <xdr:row>10</xdr:row>
      <xdr:rowOff>142875</xdr:rowOff>
    </xdr:to>
    <xdr:sp macro="" textlink="">
      <xdr:nvSpPr>
        <xdr:cNvPr id="12398" name="Text Box 110" hidden="1"/>
        <xdr:cNvSpPr txBox="1">
          <a:spLocks noChangeArrowheads="1"/>
        </xdr:cNvSpPr>
      </xdr:nvSpPr>
      <xdr:spPr bwMode="auto">
        <a:xfrm flipH="1">
          <a:off x="3009900" y="1295400"/>
          <a:ext cx="1219200" cy="7048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5</xdr:col>
          <xdr:colOff>95250</xdr:colOff>
          <xdr:row>0</xdr:row>
          <xdr:rowOff>28575</xdr:rowOff>
        </xdr:from>
        <xdr:to>
          <xdr:col>5</xdr:col>
          <xdr:colOff>695325</xdr:colOff>
          <xdr:row>1</xdr:row>
          <xdr:rowOff>9525</xdr:rowOff>
        </xdr:to>
        <xdr:sp macro="" textlink="">
          <xdr:nvSpPr>
            <xdr:cNvPr id="12399" name="Button 111" hidden="1">
              <a:extLst>
                <a:ext uri="{63B3BB69-23CF-44E3-9099-C40C66FF867C}">
                  <a14:compatExt spid="_x0000_s1239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295275</xdr:colOff>
          <xdr:row>0</xdr:row>
          <xdr:rowOff>85725</xdr:rowOff>
        </xdr:from>
        <xdr:to>
          <xdr:col>6</xdr:col>
          <xdr:colOff>285750</xdr:colOff>
          <xdr:row>1</xdr:row>
          <xdr:rowOff>161925</xdr:rowOff>
        </xdr:to>
        <xdr:sp macro="" textlink="">
          <xdr:nvSpPr>
            <xdr:cNvPr id="13342" name="Button 30" hidden="1">
              <a:extLst>
                <a:ext uri="{63B3BB69-23CF-44E3-9099-C40C66FF867C}">
                  <a14:compatExt spid="_x0000_s1334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0</xdr:row>
          <xdr:rowOff>76200</xdr:rowOff>
        </xdr:from>
        <xdr:to>
          <xdr:col>6</xdr:col>
          <xdr:colOff>47625</xdr:colOff>
          <xdr:row>0</xdr:row>
          <xdr:rowOff>323850</xdr:rowOff>
        </xdr:to>
        <xdr:sp macro="" textlink="">
          <xdr:nvSpPr>
            <xdr:cNvPr id="14370" name="Button 34" hidden="1">
              <a:extLst>
                <a:ext uri="{63B3BB69-23CF-44E3-9099-C40C66FF867C}">
                  <a14:compatExt spid="_x0000_s143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0</xdr:row>
          <xdr:rowOff>57150</xdr:rowOff>
        </xdr:from>
        <xdr:to>
          <xdr:col>5</xdr:col>
          <xdr:colOff>542925</xdr:colOff>
          <xdr:row>0</xdr:row>
          <xdr:rowOff>304800</xdr:rowOff>
        </xdr:to>
        <xdr:sp macro="" textlink="">
          <xdr:nvSpPr>
            <xdr:cNvPr id="15395" name="Button 35" hidden="1">
              <a:extLst>
                <a:ext uri="{63B3BB69-23CF-44E3-9099-C40C66FF867C}">
                  <a14:compatExt spid="_x0000_s1539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333375</xdr:colOff>
          <xdr:row>0</xdr:row>
          <xdr:rowOff>104775</xdr:rowOff>
        </xdr:from>
        <xdr:to>
          <xdr:col>7</xdr:col>
          <xdr:colOff>523875</xdr:colOff>
          <xdr:row>1</xdr:row>
          <xdr:rowOff>104775</xdr:rowOff>
        </xdr:to>
        <xdr:sp macro="" textlink="">
          <xdr:nvSpPr>
            <xdr:cNvPr id="16385" name="Button 1" hidden="1">
              <a:extLst>
                <a:ext uri="{63B3BB69-23CF-44E3-9099-C40C66FF867C}">
                  <a14:compatExt spid="_x0000_s1638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Terajoules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0</xdr:row>
          <xdr:rowOff>85725</xdr:rowOff>
        </xdr:from>
        <xdr:to>
          <xdr:col>6</xdr:col>
          <xdr:colOff>276225</xdr:colOff>
          <xdr:row>1</xdr:row>
          <xdr:rowOff>114300</xdr:rowOff>
        </xdr:to>
        <xdr:sp macro="" textlink="">
          <xdr:nvSpPr>
            <xdr:cNvPr id="16407" name="Button 23" hidden="1">
              <a:extLst>
                <a:ext uri="{63B3BB69-23CF-44E3-9099-C40C66FF867C}">
                  <a14:compatExt spid="_x0000_s1640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228600</xdr:rowOff>
        </xdr:from>
        <xdr:to>
          <xdr:col>4</xdr:col>
          <xdr:colOff>904875</xdr:colOff>
          <xdr:row>78</xdr:row>
          <xdr:rowOff>0</xdr:rowOff>
        </xdr:to>
        <xdr:sp macro="" textlink="">
          <xdr:nvSpPr>
            <xdr:cNvPr id="16411" name="Button 27" hidden="1">
              <a:extLst>
                <a:ext uri="{63B3BB69-23CF-44E3-9099-C40C66FF867C}">
                  <a14:compatExt spid="_x0000_s1641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238125</xdr:colOff>
          <xdr:row>0</xdr:row>
          <xdr:rowOff>76200</xdr:rowOff>
        </xdr:from>
        <xdr:to>
          <xdr:col>6</xdr:col>
          <xdr:colOff>323850</xdr:colOff>
          <xdr:row>1</xdr:row>
          <xdr:rowOff>57150</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Terajoules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266700</xdr:rowOff>
        </xdr:from>
        <xdr:to>
          <xdr:col>4</xdr:col>
          <xdr:colOff>895350</xdr:colOff>
          <xdr:row>78</xdr:row>
          <xdr:rowOff>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0</xdr:row>
          <xdr:rowOff>66675</xdr:rowOff>
        </xdr:from>
        <xdr:to>
          <xdr:col>7</xdr:col>
          <xdr:colOff>533400</xdr:colOff>
          <xdr:row>1</xdr:row>
          <xdr:rowOff>57150</xdr:rowOff>
        </xdr:to>
        <xdr:sp macro="" textlink="">
          <xdr:nvSpPr>
            <xdr:cNvPr id="17423" name="Button 15" hidden="1">
              <a:extLst>
                <a:ext uri="{63B3BB69-23CF-44E3-9099-C40C66FF867C}">
                  <a14:compatExt spid="_x0000_s1742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704850</xdr:colOff>
          <xdr:row>0</xdr:row>
          <xdr:rowOff>38100</xdr:rowOff>
        </xdr:from>
        <xdr:to>
          <xdr:col>7</xdr:col>
          <xdr:colOff>123825</xdr:colOff>
          <xdr:row>1</xdr:row>
          <xdr:rowOff>19050</xdr:rowOff>
        </xdr:to>
        <xdr:sp macro="" textlink="">
          <xdr:nvSpPr>
            <xdr:cNvPr id="18433" name="Button 1" hidden="1">
              <a:extLst>
                <a:ext uri="{63B3BB69-23CF-44E3-9099-C40C66FF867C}">
                  <a14:compatExt spid="_x0000_s1843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Terajoules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0</xdr:row>
          <xdr:rowOff>38100</xdr:rowOff>
        </xdr:from>
        <xdr:to>
          <xdr:col>8</xdr:col>
          <xdr:colOff>561975</xdr:colOff>
          <xdr:row>1</xdr:row>
          <xdr:rowOff>28575</xdr:rowOff>
        </xdr:to>
        <xdr:sp macro="" textlink="">
          <xdr:nvSpPr>
            <xdr:cNvPr id="18442" name="Button 10" hidden="1">
              <a:extLst>
                <a:ext uri="{63B3BB69-23CF-44E3-9099-C40C66FF867C}">
                  <a14:compatExt spid="_x0000_s1844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323850</xdr:rowOff>
        </xdr:from>
        <xdr:to>
          <xdr:col>4</xdr:col>
          <xdr:colOff>914400</xdr:colOff>
          <xdr:row>70</xdr:row>
          <xdr:rowOff>542925</xdr:rowOff>
        </xdr:to>
        <xdr:sp macro="" textlink="">
          <xdr:nvSpPr>
            <xdr:cNvPr id="18445" name="Button 13" hidden="1">
              <a:extLst>
                <a:ext uri="{63B3BB69-23CF-44E3-9099-C40C66FF867C}">
                  <a14:compatExt spid="_x0000_s1844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466725</xdr:colOff>
          <xdr:row>0</xdr:row>
          <xdr:rowOff>104775</xdr:rowOff>
        </xdr:from>
        <xdr:to>
          <xdr:col>6</xdr:col>
          <xdr:colOff>552450</xdr:colOff>
          <xdr:row>1</xdr:row>
          <xdr:rowOff>85725</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Terajoules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0</xdr:row>
          <xdr:rowOff>95250</xdr:rowOff>
        </xdr:from>
        <xdr:to>
          <xdr:col>8</xdr:col>
          <xdr:colOff>238125</xdr:colOff>
          <xdr:row>1</xdr:row>
          <xdr:rowOff>85725</xdr:rowOff>
        </xdr:to>
        <xdr:sp macro="" textlink="">
          <xdr:nvSpPr>
            <xdr:cNvPr id="19465" name="Button 9" hidden="1">
              <a:extLst>
                <a:ext uri="{63B3BB69-23CF-44E3-9099-C40C66FF867C}">
                  <a14:compatExt spid="_x0000_s1946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361950</xdr:rowOff>
        </xdr:from>
        <xdr:to>
          <xdr:col>4</xdr:col>
          <xdr:colOff>914400</xdr:colOff>
          <xdr:row>70</xdr:row>
          <xdr:rowOff>581025</xdr:rowOff>
        </xdr:to>
        <xdr:sp macro="" textlink="">
          <xdr:nvSpPr>
            <xdr:cNvPr id="19468" name="Button 12" hidden="1">
              <a:extLst>
                <a:ext uri="{63B3BB69-23CF-44E3-9099-C40C66FF867C}">
                  <a14:compatExt spid="_x0000_s194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323850</xdr:rowOff>
        </xdr:from>
        <xdr:to>
          <xdr:col>4</xdr:col>
          <xdr:colOff>914400</xdr:colOff>
          <xdr:row>70</xdr:row>
          <xdr:rowOff>542925</xdr:rowOff>
        </xdr:to>
        <xdr:sp macro="" textlink="">
          <xdr:nvSpPr>
            <xdr:cNvPr id="19469" name="Button 13" hidden="1">
              <a:extLst>
                <a:ext uri="{63B3BB69-23CF-44E3-9099-C40C66FF867C}">
                  <a14:compatExt spid="_x0000_s1946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Cubic Metres</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5</xdr:col>
          <xdr:colOff>361950</xdr:colOff>
          <xdr:row>1</xdr:row>
          <xdr:rowOff>228600</xdr:rowOff>
        </xdr:to>
        <xdr:sp macro="" textlink="">
          <xdr:nvSpPr>
            <xdr:cNvPr id="37889" name="Button 1" hidden="1">
              <a:extLst>
                <a:ext uri="{63B3BB69-23CF-44E3-9099-C40C66FF867C}">
                  <a14:compatExt spid="_x0000_s3788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11</xdr:col>
      <xdr:colOff>266700</xdr:colOff>
      <xdr:row>3</xdr:row>
      <xdr:rowOff>123825</xdr:rowOff>
    </xdr:to>
    <xdr:sp macro="[0]!InEnglish" textlink="">
      <xdr:nvSpPr>
        <xdr:cNvPr id="31745" name="Text Box 1"/>
        <xdr:cNvSpPr txBox="1">
          <a:spLocks noChangeArrowheads="1"/>
        </xdr:cNvSpPr>
      </xdr:nvSpPr>
      <xdr:spPr bwMode="auto">
        <a:xfrm>
          <a:off x="5124450" y="314325"/>
          <a:ext cx="1219200" cy="352425"/>
        </a:xfrm>
        <a:prstGeom prst="rect">
          <a:avLst/>
        </a:prstGeom>
        <a:solidFill>
          <a:srgbClr val="99CC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ENGLISH</a:t>
          </a:r>
        </a:p>
      </xdr:txBody>
    </xdr:sp>
    <xdr:clientData/>
  </xdr:twoCellAnchor>
  <xdr:twoCellAnchor editAs="oneCell">
    <xdr:from>
      <xdr:col>10</xdr:col>
      <xdr:colOff>0</xdr:colOff>
      <xdr:row>4</xdr:row>
      <xdr:rowOff>0</xdr:rowOff>
    </xdr:from>
    <xdr:to>
      <xdr:col>11</xdr:col>
      <xdr:colOff>266700</xdr:colOff>
      <xdr:row>6</xdr:row>
      <xdr:rowOff>28575</xdr:rowOff>
    </xdr:to>
    <xdr:sp macro="[0]!NotInEnglish" textlink="">
      <xdr:nvSpPr>
        <xdr:cNvPr id="31746" name="Text Box 2" descr="Text Box: FRANÇAIS"/>
        <xdr:cNvSpPr txBox="1">
          <a:spLocks noChangeArrowheads="1"/>
        </xdr:cNvSpPr>
      </xdr:nvSpPr>
      <xdr:spPr bwMode="auto">
        <a:xfrm>
          <a:off x="5124450" y="771525"/>
          <a:ext cx="1219200" cy="352425"/>
        </a:xfrm>
        <a:prstGeom prst="rect">
          <a:avLst/>
        </a:prstGeom>
        <a:solidFill>
          <a:srgbClr val="FFCC99"/>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FRANÇAIS</a:t>
          </a:r>
        </a:p>
      </xdr:txBody>
    </xdr:sp>
    <xdr:clientData/>
  </xdr:twoCellAnchor>
  <xdr:twoCellAnchor>
    <xdr:from>
      <xdr:col>0</xdr:col>
      <xdr:colOff>0</xdr:colOff>
      <xdr:row>0</xdr:row>
      <xdr:rowOff>0</xdr:rowOff>
    </xdr:from>
    <xdr:to>
      <xdr:col>1</xdr:col>
      <xdr:colOff>76200</xdr:colOff>
      <xdr:row>1</xdr:row>
      <xdr:rowOff>114300</xdr:rowOff>
    </xdr:to>
    <xdr:sp macro="" textlink="">
      <xdr:nvSpPr>
        <xdr:cNvPr id="32734" name="Rectangle 4"/>
        <xdr:cNvSpPr>
          <a:spLocks noChangeArrowheads="1"/>
        </xdr:cNvSpPr>
      </xdr:nvSpPr>
      <xdr:spPr bwMode="auto">
        <a:xfrm>
          <a:off x="0" y="0"/>
          <a:ext cx="400050" cy="200025"/>
        </a:xfrm>
        <a:prstGeom prst="rect">
          <a:avLst/>
        </a:prstGeom>
        <a:solidFill>
          <a:srgbClr val="FFFF99"/>
        </a:solidFill>
        <a:ln w="9525">
          <a:noFill/>
          <a:miter lim="800000"/>
          <a:headEnd/>
          <a:tailEnd/>
        </a:ln>
      </xdr:spPr>
    </xdr:sp>
    <xdr:clientData/>
  </xdr:twoCellAnchor>
  <xdr:twoCellAnchor>
    <xdr:from>
      <xdr:col>6</xdr:col>
      <xdr:colOff>171450</xdr:colOff>
      <xdr:row>94</xdr:row>
      <xdr:rowOff>28575</xdr:rowOff>
    </xdr:from>
    <xdr:to>
      <xdr:col>9</xdr:col>
      <xdr:colOff>704850</xdr:colOff>
      <xdr:row>98</xdr:row>
      <xdr:rowOff>0</xdr:rowOff>
    </xdr:to>
    <xdr:sp macro="[0]!CircleDecimal" textlink="">
      <xdr:nvSpPr>
        <xdr:cNvPr id="31750" name="Text Box 6"/>
        <xdr:cNvSpPr txBox="1">
          <a:spLocks noChangeArrowheads="1"/>
        </xdr:cNvSpPr>
      </xdr:nvSpPr>
      <xdr:spPr bwMode="auto">
        <a:xfrm>
          <a:off x="3171825" y="15297150"/>
          <a:ext cx="1695450" cy="638175"/>
        </a:xfrm>
        <a:prstGeom prst="rect">
          <a:avLst/>
        </a:prstGeom>
        <a:solidFill>
          <a:srgbClr val="3366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00"/>
              </a:solidFill>
              <a:latin typeface="Arial"/>
              <a:cs typeface="Arial"/>
            </a:rPr>
            <a:t>Circle decimal numbers</a:t>
          </a:r>
        </a:p>
      </xdr:txBody>
    </xdr:sp>
    <xdr:clientData/>
  </xdr:twoCellAnchor>
  <xdr:twoCellAnchor>
    <xdr:from>
      <xdr:col>9</xdr:col>
      <xdr:colOff>952500</xdr:colOff>
      <xdr:row>94</xdr:row>
      <xdr:rowOff>28575</xdr:rowOff>
    </xdr:from>
    <xdr:to>
      <xdr:col>11</xdr:col>
      <xdr:colOff>733425</xdr:colOff>
      <xdr:row>98</xdr:row>
      <xdr:rowOff>0</xdr:rowOff>
    </xdr:to>
    <xdr:sp macro="[0]!ClearDecimal" textlink="">
      <xdr:nvSpPr>
        <xdr:cNvPr id="31751" name="Text Box 7"/>
        <xdr:cNvSpPr txBox="1">
          <a:spLocks noChangeArrowheads="1"/>
        </xdr:cNvSpPr>
      </xdr:nvSpPr>
      <xdr:spPr bwMode="auto">
        <a:xfrm>
          <a:off x="5114925" y="15297150"/>
          <a:ext cx="1695450" cy="638175"/>
        </a:xfrm>
        <a:prstGeom prst="rect">
          <a:avLst/>
        </a:prstGeom>
        <a:solidFill>
          <a:srgbClr val="99CC00"/>
        </a:solidFill>
        <a:ln w="9525">
          <a:solidFill>
            <a:srgbClr val="000000"/>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00"/>
              </a:solidFill>
              <a:latin typeface="Arial"/>
              <a:cs typeface="Arial"/>
            </a:rPr>
            <a:t>Clear the circles</a:t>
          </a:r>
        </a:p>
      </xdr:txBody>
    </xdr:sp>
    <xdr:clientData/>
  </xdr:twoCellAnchor>
  <mc:AlternateContent xmlns:mc="http://schemas.openxmlformats.org/markup-compatibility/2006">
    <mc:Choice xmlns:a14="http://schemas.microsoft.com/office/drawing/2010/main" Requires="a14">
      <xdr:twoCellAnchor editAs="oneCell">
        <xdr:from>
          <xdr:col>4</xdr:col>
          <xdr:colOff>428625</xdr:colOff>
          <xdr:row>34</xdr:row>
          <xdr:rowOff>114300</xdr:rowOff>
        </xdr:from>
        <xdr:to>
          <xdr:col>6</xdr:col>
          <xdr:colOff>228600</xdr:colOff>
          <xdr:row>36</xdr:row>
          <xdr:rowOff>133350</xdr:rowOff>
        </xdr:to>
        <xdr:sp macro="" textlink="">
          <xdr:nvSpPr>
            <xdr:cNvPr id="31749" name="Button 5" hidden="1">
              <a:extLst>
                <a:ext uri="{63B3BB69-23CF-44E3-9099-C40C66FF867C}">
                  <a14:compatExt spid="_x0000_s3174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Menu</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428625</xdr:colOff>
          <xdr:row>133</xdr:row>
          <xdr:rowOff>66675</xdr:rowOff>
        </xdr:from>
        <xdr:to>
          <xdr:col>9</xdr:col>
          <xdr:colOff>476250</xdr:colOff>
          <xdr:row>136</xdr:row>
          <xdr:rowOff>66675</xdr:rowOff>
        </xdr:to>
        <xdr:sp macro="" textlink="">
          <xdr:nvSpPr>
            <xdr:cNvPr id="31753" name="Button 9" hidden="1">
              <a:extLst>
                <a:ext uri="{63B3BB69-23CF-44E3-9099-C40C66FF867C}">
                  <a14:compatExt spid="_x0000_s3175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Import for initialization</a:t>
              </a: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(also on hidden part)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419100</xdr:colOff>
          <xdr:row>137</xdr:row>
          <xdr:rowOff>0</xdr:rowOff>
        </xdr:from>
        <xdr:to>
          <xdr:col>9</xdr:col>
          <xdr:colOff>476250</xdr:colOff>
          <xdr:row>139</xdr:row>
          <xdr:rowOff>133350</xdr:rowOff>
        </xdr:to>
        <xdr:sp macro="" textlink="">
          <xdr:nvSpPr>
            <xdr:cNvPr id="31754" name="Button 10" hidden="1">
              <a:extLst>
                <a:ext uri="{63B3BB69-23CF-44E3-9099-C40C66FF867C}">
                  <a14:compatExt spid="_x0000_s3175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Reset with zeroes</a:t>
              </a: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(also on hidden part)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419100</xdr:colOff>
          <xdr:row>126</xdr:row>
          <xdr:rowOff>0</xdr:rowOff>
        </xdr:from>
        <xdr:to>
          <xdr:col>9</xdr:col>
          <xdr:colOff>523875</xdr:colOff>
          <xdr:row>128</xdr:row>
          <xdr:rowOff>133350</xdr:rowOff>
        </xdr:to>
        <xdr:sp macro="" textlink="">
          <xdr:nvSpPr>
            <xdr:cNvPr id="31755" name="Button 11" hidden="1">
              <a:extLst>
                <a:ext uri="{63B3BB69-23CF-44E3-9099-C40C66FF867C}">
                  <a14:compatExt spid="_x0000_s3175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Reset with blanks</a:t>
              </a: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(also on hidden part)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419100</xdr:colOff>
          <xdr:row>129</xdr:row>
          <xdr:rowOff>85725</xdr:rowOff>
        </xdr:from>
        <xdr:to>
          <xdr:col>9</xdr:col>
          <xdr:colOff>533400</xdr:colOff>
          <xdr:row>132</xdr:row>
          <xdr:rowOff>85725</xdr:rowOff>
        </xdr:to>
        <xdr:sp macro="" textlink="">
          <xdr:nvSpPr>
            <xdr:cNvPr id="31756" name="Button 12" hidden="1">
              <a:extLst>
                <a:ext uri="{63B3BB69-23CF-44E3-9099-C40C66FF867C}">
                  <a14:compatExt spid="_x0000_s3175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Generate questionnaires for all countries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419100</xdr:colOff>
          <xdr:row>122</xdr:row>
          <xdr:rowOff>0</xdr:rowOff>
        </xdr:from>
        <xdr:to>
          <xdr:col>9</xdr:col>
          <xdr:colOff>523875</xdr:colOff>
          <xdr:row>124</xdr:row>
          <xdr:rowOff>133350</xdr:rowOff>
        </xdr:to>
        <xdr:sp macro="" textlink="">
          <xdr:nvSpPr>
            <xdr:cNvPr id="31757" name="Button 13" hidden="1">
              <a:extLst>
                <a:ext uri="{63B3BB69-23CF-44E3-9099-C40C66FF867C}">
                  <a14:compatExt spid="_x0000_s3175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Reset with 10</a:t>
              </a:r>
              <a:endParaRPr lang="en-US" sz="1000" b="0"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(not on hidden part)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xdr:colOff>
      <xdr:row>1</xdr:row>
      <xdr:rowOff>123825</xdr:rowOff>
    </xdr:to>
    <xdr:sp macro="" textlink="">
      <xdr:nvSpPr>
        <xdr:cNvPr id="34032" name="Rectangle 24"/>
        <xdr:cNvSpPr>
          <a:spLocks noChangeArrowheads="1"/>
        </xdr:cNvSpPr>
      </xdr:nvSpPr>
      <xdr:spPr bwMode="auto">
        <a:xfrm>
          <a:off x="0" y="0"/>
          <a:ext cx="352425" cy="285750"/>
        </a:xfrm>
        <a:prstGeom prst="rect">
          <a:avLst/>
        </a:prstGeom>
        <a:solidFill>
          <a:srgbClr val="FFCC99"/>
        </a:solid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3793" name="btnSheet01" hidden="1">
              <a:extLst>
                <a:ext uri="{63B3BB69-23CF-44E3-9099-C40C66FF867C}">
                  <a14:compatExt spid="_x0000_s3379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5</xdr:col>
          <xdr:colOff>0</xdr:colOff>
          <xdr:row>18</xdr:row>
          <xdr:rowOff>361950</xdr:rowOff>
        </xdr:to>
        <xdr:sp macro="" textlink="">
          <xdr:nvSpPr>
            <xdr:cNvPr id="33794" name="btnSheet02a" hidden="1">
              <a:extLst>
                <a:ext uri="{63B3BB69-23CF-44E3-9099-C40C66FF867C}">
                  <a14:compatExt spid="_x0000_s3379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2a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0</xdr:colOff>
          <xdr:row>19</xdr:row>
          <xdr:rowOff>0</xdr:rowOff>
        </xdr:to>
        <xdr:sp macro="" textlink="">
          <xdr:nvSpPr>
            <xdr:cNvPr id="33795" name="btnSheet03" hidden="1">
              <a:extLst>
                <a:ext uri="{63B3BB69-23CF-44E3-9099-C40C66FF867C}">
                  <a14:compatExt spid="_x0000_s3379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0</xdr:rowOff>
        </xdr:to>
        <xdr:sp macro="" textlink="">
          <xdr:nvSpPr>
            <xdr:cNvPr id="33796" name="btnSheet04" hidden="1">
              <a:extLst>
                <a:ext uri="{63B3BB69-23CF-44E3-9099-C40C66FF867C}">
                  <a14:compatExt spid="_x0000_s3379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0</xdr:rowOff>
        </xdr:to>
        <xdr:sp macro="" textlink="">
          <xdr:nvSpPr>
            <xdr:cNvPr id="33797" name="btnSheet_TS01" hidden="1">
              <a:extLst>
                <a:ext uri="{63B3BB69-23CF-44E3-9099-C40C66FF867C}">
                  <a14:compatExt spid="_x0000_s337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1. Supply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0</xdr:rowOff>
        </xdr:to>
        <xdr:sp macro="" textlink="">
          <xdr:nvSpPr>
            <xdr:cNvPr id="33798" name="btnSheet_TS05" hidden="1">
              <a:extLst>
                <a:ext uri="{63B3BB69-23CF-44E3-9099-C40C66FF867C}">
                  <a14:compatExt spid="_x0000_s3379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3i. Imports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5</xdr:col>
          <xdr:colOff>0</xdr:colOff>
          <xdr:row>10</xdr:row>
          <xdr:rowOff>0</xdr:rowOff>
        </xdr:to>
        <xdr:sp macro="" textlink="">
          <xdr:nvSpPr>
            <xdr:cNvPr id="33800" name="btnSheet_TS02" hidden="1">
              <a:extLst>
                <a:ext uri="{63B3BB69-23CF-44E3-9099-C40C66FF867C}">
                  <a14:compatExt spid="_x0000_s338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2a. Consumption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0</xdr:colOff>
          <xdr:row>12</xdr:row>
          <xdr:rowOff>0</xdr:rowOff>
        </xdr:to>
        <xdr:sp macro="" textlink="">
          <xdr:nvSpPr>
            <xdr:cNvPr id="33801" name="btnSheet_TS06" hidden="1">
              <a:extLst>
                <a:ext uri="{63B3BB69-23CF-44E3-9099-C40C66FF867C}">
                  <a14:compatExt spid="_x0000_s3380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3ii. Imports </a:t>
              </a:r>
            </a:p>
            <a:p>
              <a:pPr algn="ctr" rtl="0">
                <a:defRPr sz="1000"/>
              </a:pPr>
              <a:r>
                <a:rPr lang="en-US" sz="1000" b="0" i="0" u="none" strike="noStrike" baseline="0">
                  <a:solidFill>
                    <a:srgbClr val="000000"/>
                  </a:solidFill>
                  <a:latin typeface="Arial"/>
                  <a:cs typeface="Arial"/>
                </a:rPr>
                <a:t>of which LNG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9</xdr:col>
          <xdr:colOff>9525</xdr:colOff>
          <xdr:row>10</xdr:row>
          <xdr:rowOff>0</xdr:rowOff>
        </xdr:to>
        <xdr:sp macro="" textlink="">
          <xdr:nvSpPr>
            <xdr:cNvPr id="33803" name="btnSheet_TS04" hidden="1">
              <a:extLst>
                <a:ext uri="{63B3BB69-23CF-44E3-9099-C40C66FF867C}">
                  <a14:compatExt spid="_x0000_s3380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2b. TFC </a:t>
              </a:r>
            </a:p>
            <a:p>
              <a:pPr algn="ctr" rtl="0">
                <a:defRPr sz="1000"/>
              </a:pPr>
              <a:r>
                <a:rPr lang="en-US" sz="1000" b="0" i="0" u="none" strike="noStrike" baseline="0">
                  <a:solidFill>
                    <a:srgbClr val="000000"/>
                  </a:solidFill>
                  <a:latin typeface="Arial"/>
                  <a:cs typeface="Arial"/>
                </a:rPr>
                <a:t>Non-Energy 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9</xdr:col>
          <xdr:colOff>9525</xdr:colOff>
          <xdr:row>12</xdr:row>
          <xdr:rowOff>0</xdr:rowOff>
        </xdr:to>
        <xdr:sp macro="" textlink="">
          <xdr:nvSpPr>
            <xdr:cNvPr id="33804" name="btnSheet_TS08" hidden="1">
              <a:extLst>
                <a:ext uri="{63B3BB69-23CF-44E3-9099-C40C66FF867C}">
                  <a14:compatExt spid="_x0000_s3380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4ii. Exports </a:t>
              </a:r>
            </a:p>
            <a:p>
              <a:pPr algn="ctr" rtl="0">
                <a:defRPr sz="1000"/>
              </a:pPr>
              <a:r>
                <a:rPr lang="en-US" sz="1000" b="0" i="0" u="none" strike="noStrike" baseline="0">
                  <a:solidFill>
                    <a:srgbClr val="000000"/>
                  </a:solidFill>
                  <a:latin typeface="Arial"/>
                  <a:cs typeface="Arial"/>
                </a:rPr>
                <a:t>of which LNG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16</xdr:row>
          <xdr:rowOff>76200</xdr:rowOff>
        </xdr:from>
        <xdr:to>
          <xdr:col>7</xdr:col>
          <xdr:colOff>0</xdr:colOff>
          <xdr:row>16</xdr:row>
          <xdr:rowOff>295275</xdr:rowOff>
        </xdr:to>
        <xdr:sp macro="" textlink="">
          <xdr:nvSpPr>
            <xdr:cNvPr id="33813" name="Drop Down 21" hidden="1">
              <a:extLst>
                <a:ext uri="{63B3BB69-23CF-44E3-9099-C40C66FF867C}">
                  <a14:compatExt spid="_x0000_s338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123825</xdr:rowOff>
        </xdr:from>
        <xdr:to>
          <xdr:col>7</xdr:col>
          <xdr:colOff>0</xdr:colOff>
          <xdr:row>6</xdr:row>
          <xdr:rowOff>38100</xdr:rowOff>
        </xdr:to>
        <xdr:sp macro="" textlink="">
          <xdr:nvSpPr>
            <xdr:cNvPr id="33815" name="Button 23" hidden="1">
              <a:extLst>
                <a:ext uri="{63B3BB69-23CF-44E3-9099-C40C66FF867C}">
                  <a14:compatExt spid="_x0000_s338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Check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0</xdr:rowOff>
        </xdr:to>
        <xdr:sp macro="" textlink="">
          <xdr:nvSpPr>
            <xdr:cNvPr id="33817" name="btnSheet_TS03" hidden="1">
              <a:extLst>
                <a:ext uri="{63B3BB69-23CF-44E3-9099-C40C66FF867C}">
                  <a14:compatExt spid="_x0000_s3381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2b. TFC </a:t>
              </a:r>
            </a:p>
            <a:p>
              <a:pPr algn="ctr" rtl="0">
                <a:defRPr sz="1000"/>
              </a:pPr>
              <a:r>
                <a:rPr lang="en-US" sz="1000" b="0" i="0" u="none" strike="noStrike" baseline="0">
                  <a:solidFill>
                    <a:srgbClr val="000000"/>
                  </a:solidFill>
                  <a:latin typeface="Arial"/>
                  <a:cs typeface="Arial"/>
                </a:rPr>
                <a:t>Energy 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0</xdr:colOff>
          <xdr:row>12</xdr:row>
          <xdr:rowOff>0</xdr:rowOff>
        </xdr:to>
        <xdr:sp macro="" textlink="">
          <xdr:nvSpPr>
            <xdr:cNvPr id="33818" name="btnSheet_TS07" hidden="1">
              <a:extLst>
                <a:ext uri="{63B3BB69-23CF-44E3-9099-C40C66FF867C}">
                  <a14:compatExt spid="_x0000_s3381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4i. Exports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21</xdr:row>
          <xdr:rowOff>0</xdr:rowOff>
        </xdr:to>
        <xdr:sp macro="" textlink="">
          <xdr:nvSpPr>
            <xdr:cNvPr id="33822" name="btnSheet05" hidden="1">
              <a:extLst>
                <a:ext uri="{63B3BB69-23CF-44E3-9099-C40C66FF867C}">
                  <a14:compatExt spid="_x0000_s3382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0</xdr:colOff>
          <xdr:row>19</xdr:row>
          <xdr:rowOff>0</xdr:rowOff>
        </xdr:to>
        <xdr:sp macro="" textlink="">
          <xdr:nvSpPr>
            <xdr:cNvPr id="33823" name="btnSheet02b" hidden="1">
              <a:extLst>
                <a:ext uri="{63B3BB69-23CF-44E3-9099-C40C66FF867C}">
                  <a14:compatExt spid="_x0000_s3382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Table 2b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0</xdr:colOff>
          <xdr:row>23</xdr:row>
          <xdr:rowOff>0</xdr:rowOff>
        </xdr:to>
        <xdr:sp macro="" textlink="">
          <xdr:nvSpPr>
            <xdr:cNvPr id="33830" name="btnSheet99" hidden="1">
              <a:extLst>
                <a:ext uri="{63B3BB69-23CF-44E3-9099-C40C66FF867C}">
                  <a14:compatExt spid="_x0000_s3383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Remarks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33837" name="btnImport" hidden="1">
              <a:extLst>
                <a:ext uri="{63B3BB69-23CF-44E3-9099-C40C66FF867C}">
                  <a14:compatExt spid="_x0000_s3383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Import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0</xdr:colOff>
          <xdr:row>27</xdr:row>
          <xdr:rowOff>0</xdr:rowOff>
        </xdr:to>
        <xdr:sp macro="" textlink="">
          <xdr:nvSpPr>
            <xdr:cNvPr id="33838" name="btnExport" hidden="1">
              <a:extLst>
                <a:ext uri="{63B3BB69-23CF-44E3-9099-C40C66FF867C}">
                  <a14:compatExt spid="_x0000_s3383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Export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57150</xdr:colOff>
          <xdr:row>3</xdr:row>
          <xdr:rowOff>47625</xdr:rowOff>
        </xdr:from>
        <xdr:to>
          <xdr:col>2</xdr:col>
          <xdr:colOff>752475</xdr:colOff>
          <xdr:row>3</xdr:row>
          <xdr:rowOff>428625</xdr:rowOff>
        </xdr:to>
        <xdr:sp macro="" textlink="">
          <xdr:nvSpPr>
            <xdr:cNvPr id="1052" name="Button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2</xdr:row>
          <xdr:rowOff>57150</xdr:rowOff>
        </xdr:from>
        <xdr:to>
          <xdr:col>2</xdr:col>
          <xdr:colOff>742950</xdr:colOff>
          <xdr:row>3</xdr:row>
          <xdr:rowOff>247650</xdr:rowOff>
        </xdr:to>
        <xdr:sp macro="" textlink="">
          <xdr:nvSpPr>
            <xdr:cNvPr id="2117" name="Button 69" hidden="1">
              <a:extLst>
                <a:ext uri="{63B3BB69-23CF-44E3-9099-C40C66FF867C}">
                  <a14:compatExt spid="_x0000_s211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2</xdr:row>
          <xdr:rowOff>38100</xdr:rowOff>
        </xdr:from>
        <xdr:to>
          <xdr:col>2</xdr:col>
          <xdr:colOff>733425</xdr:colOff>
          <xdr:row>3</xdr:row>
          <xdr:rowOff>228600</xdr:rowOff>
        </xdr:to>
        <xdr:sp macro="" textlink="">
          <xdr:nvSpPr>
            <xdr:cNvPr id="3204" name="Button 132" hidden="1">
              <a:extLst>
                <a:ext uri="{63B3BB69-23CF-44E3-9099-C40C66FF867C}">
                  <a14:compatExt spid="_x0000_s320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2</xdr:row>
          <xdr:rowOff>19050</xdr:rowOff>
        </xdr:from>
        <xdr:to>
          <xdr:col>2</xdr:col>
          <xdr:colOff>1152525</xdr:colOff>
          <xdr:row>2</xdr:row>
          <xdr:rowOff>238125</xdr:rowOff>
        </xdr:to>
        <xdr:sp macro="" textlink="">
          <xdr:nvSpPr>
            <xdr:cNvPr id="23555" name="Button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2</xdr:row>
          <xdr:rowOff>19050</xdr:rowOff>
        </xdr:from>
        <xdr:to>
          <xdr:col>2</xdr:col>
          <xdr:colOff>1152525</xdr:colOff>
          <xdr:row>2</xdr:row>
          <xdr:rowOff>238125</xdr:rowOff>
        </xdr:to>
        <xdr:sp macro="" textlink="">
          <xdr:nvSpPr>
            <xdr:cNvPr id="24579" name="Button 3" hidden="1">
              <a:extLst>
                <a:ext uri="{63B3BB69-23CF-44E3-9099-C40C66FF867C}">
                  <a14:compatExt spid="_x0000_s2457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4</xdr:row>
          <xdr:rowOff>0</xdr:rowOff>
        </xdr:from>
        <xdr:to>
          <xdr:col>2</xdr:col>
          <xdr:colOff>657225</xdr:colOff>
          <xdr:row>4</xdr:row>
          <xdr:rowOff>219075</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FF"/>
                  </a:solidFill>
                  <a:latin typeface="Arial"/>
                  <a:cs typeface="Arial"/>
                </a:rPr>
                <a:t>Menu</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10.vml"/><Relationship Id="rId7" Type="http://schemas.openxmlformats.org/officeDocument/2006/relationships/ctrlProp" Target="../ctrlProps/ctrlProp3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6.xml"/><Relationship Id="rId4" Type="http://schemas.openxmlformats.org/officeDocument/2006/relationships/ctrlProp" Target="../ctrlProps/ctrlProp3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7.xml"/><Relationship Id="rId4" Type="http://schemas.openxmlformats.org/officeDocument/2006/relationships/ctrlProp" Target="../ctrlProps/ctrlProp3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omments" Target="../comments8.xml"/><Relationship Id="rId4" Type="http://schemas.openxmlformats.org/officeDocument/2006/relationships/ctrlProp" Target="../ctrlProps/ctrlProp3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52.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3.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3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
    <tabColor indexed="47"/>
  </sheetPr>
  <dimension ref="A1:E25"/>
  <sheetViews>
    <sheetView zoomScale="70" zoomScaleNormal="70" workbookViewId="0">
      <selection activeCell="L15" sqref="L15"/>
    </sheetView>
  </sheetViews>
  <sheetFormatPr defaultRowHeight="12.75" x14ac:dyDescent="0.2"/>
  <cols>
    <col min="1" max="1" width="3" style="313" customWidth="1"/>
    <col min="2" max="2" width="5" style="313" customWidth="1"/>
    <col min="3" max="16384" width="9.140625" style="313"/>
  </cols>
  <sheetData>
    <row r="1" spans="1:5" x14ac:dyDescent="0.2">
      <c r="A1" s="495"/>
    </row>
    <row r="3" spans="1:5" ht="20.25" x14ac:dyDescent="0.3">
      <c r="C3" s="312" t="s">
        <v>260</v>
      </c>
    </row>
    <row r="4" spans="1:5" ht="20.25" x14ac:dyDescent="0.3">
      <c r="C4" s="312" t="s">
        <v>526</v>
      </c>
    </row>
    <row r="5" spans="1:5" ht="27" customHeight="1" x14ac:dyDescent="0.3">
      <c r="C5" s="312" t="s">
        <v>527</v>
      </c>
    </row>
    <row r="6" spans="1:5" ht="20.25" x14ac:dyDescent="0.3">
      <c r="C6" s="312" t="s">
        <v>261</v>
      </c>
    </row>
    <row r="12" spans="1:5" ht="24" x14ac:dyDescent="0.45">
      <c r="D12" s="314" t="s">
        <v>477</v>
      </c>
      <c r="E12" s="315"/>
    </row>
    <row r="13" spans="1:5" ht="24" x14ac:dyDescent="0.45">
      <c r="D13" s="314" t="s">
        <v>478</v>
      </c>
      <c r="E13" s="315"/>
    </row>
    <row r="14" spans="1:5" ht="24" x14ac:dyDescent="0.45">
      <c r="D14" s="314"/>
      <c r="E14" s="315"/>
    </row>
    <row r="15" spans="1:5" ht="24" x14ac:dyDescent="0.45">
      <c r="D15" s="314" t="s">
        <v>479</v>
      </c>
      <c r="E15" s="315"/>
    </row>
    <row r="16" spans="1:5" ht="24" x14ac:dyDescent="0.45">
      <c r="D16" s="314"/>
      <c r="E16" s="314" t="s">
        <v>480</v>
      </c>
    </row>
    <row r="17" spans="4:5" ht="24" x14ac:dyDescent="0.45">
      <c r="D17" s="314"/>
      <c r="E17" s="314" t="s">
        <v>121</v>
      </c>
    </row>
    <row r="19" spans="4:5" ht="24" x14ac:dyDescent="0.45">
      <c r="E19" s="314" t="s">
        <v>481</v>
      </c>
    </row>
    <row r="21" spans="4:5" ht="24" x14ac:dyDescent="0.45">
      <c r="D21" s="314" t="s">
        <v>482</v>
      </c>
      <c r="E21" s="315"/>
    </row>
    <row r="22" spans="4:5" ht="24" x14ac:dyDescent="0.45">
      <c r="D22" s="314"/>
      <c r="E22" s="314" t="s">
        <v>483</v>
      </c>
    </row>
    <row r="23" spans="4:5" ht="24" x14ac:dyDescent="0.45">
      <c r="D23" s="314"/>
      <c r="E23" s="314" t="s">
        <v>122</v>
      </c>
    </row>
    <row r="25" spans="4:5" ht="24" x14ac:dyDescent="0.45">
      <c r="E25" s="314" t="s">
        <v>120</v>
      </c>
    </row>
  </sheetData>
  <sheetProtection password="892C" sheet="1" objects="1" scenarios="1"/>
  <phoneticPr fontId="15"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70" r:id="rId4" name="Button 2">
              <controlPr defaultSize="0" print="0" autoFill="0" autoPict="0" macro="[0]!StartButton">
                <anchor moveWithCells="1" sizeWithCells="1">
                  <from>
                    <xdr:col>11</xdr:col>
                    <xdr:colOff>0</xdr:colOff>
                    <xdr:row>11</xdr:row>
                    <xdr:rowOff>9525</xdr:rowOff>
                  </from>
                  <to>
                    <xdr:col>13</xdr:col>
                    <xdr:colOff>342900</xdr:colOff>
                    <xdr:row>12</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1"/>
  <dimension ref="A1:CZ98"/>
  <sheetViews>
    <sheetView showGridLines="0" rightToLeft="1" workbookViewId="0">
      <pane xSplit="5" ySplit="2" topLeftCell="F3" activePane="bottomRight" state="frozen"/>
      <selection activeCell="L15" sqref="L15"/>
      <selection pane="topRight" activeCell="L15" sqref="L15"/>
      <selection pane="bottomLeft" activeCell="L15" sqref="L15"/>
      <selection pane="bottomRight" activeCell="L15" sqref="L15"/>
    </sheetView>
  </sheetViews>
  <sheetFormatPr defaultRowHeight="14.25" x14ac:dyDescent="0.2"/>
  <cols>
    <col min="1" max="1" width="8.85546875" style="113" hidden="1" customWidth="1"/>
    <col min="2" max="2" width="9.42578125" style="113" hidden="1" customWidth="1"/>
    <col min="3" max="3" width="10" style="113" hidden="1" customWidth="1"/>
    <col min="4" max="4" width="1.7109375" style="114" customWidth="1"/>
    <col min="5" max="5" width="40.42578125" style="125" customWidth="1"/>
    <col min="6" max="8" width="10.85546875" style="125" customWidth="1"/>
    <col min="9" max="16" width="10.85546875" style="116" customWidth="1"/>
    <col min="17" max="28" width="10.85546875" style="123" customWidth="1"/>
    <col min="29" max="29" width="13.7109375" style="114" customWidth="1"/>
    <col min="30" max="52" width="8" style="114" customWidth="1"/>
    <col min="53" max="59" width="8" style="114" hidden="1" customWidth="1"/>
    <col min="60" max="60" width="32.42578125" style="114" hidden="1" customWidth="1"/>
    <col min="61" max="83" width="8" style="114" hidden="1" customWidth="1"/>
    <col min="84" max="87" width="3.5703125" hidden="1" customWidth="1"/>
    <col min="88" max="92" width="8" style="114" hidden="1" customWidth="1"/>
    <col min="93" max="93" width="33.42578125" style="114" hidden="1" customWidth="1"/>
    <col min="94" max="104" width="8" style="114" hidden="1" customWidth="1"/>
    <col min="105" max="112" width="8" style="114" customWidth="1"/>
    <col min="113" max="16384" width="9.140625" style="114"/>
  </cols>
  <sheetData>
    <row r="1" spans="1:93" ht="20.25" x14ac:dyDescent="0.3">
      <c r="E1" s="482" t="s">
        <v>1244</v>
      </c>
      <c r="G1" s="419"/>
      <c r="H1" s="419"/>
      <c r="I1" s="419"/>
      <c r="J1" s="419"/>
      <c r="K1" s="419"/>
      <c r="L1" s="419"/>
      <c r="M1" s="419"/>
      <c r="N1" s="419"/>
      <c r="O1" s="419"/>
      <c r="P1" s="419"/>
      <c r="Q1" s="420"/>
      <c r="R1" s="420"/>
      <c r="S1" s="420"/>
      <c r="T1" s="420"/>
      <c r="U1" s="420"/>
      <c r="V1" s="420"/>
      <c r="W1" s="420"/>
      <c r="X1" s="420"/>
      <c r="Y1" s="420"/>
      <c r="Z1" s="420"/>
      <c r="AA1" s="420"/>
      <c r="AB1" s="420"/>
      <c r="BH1" s="374" t="s">
        <v>513</v>
      </c>
      <c r="CO1" s="418" t="s">
        <v>514</v>
      </c>
    </row>
    <row r="2" spans="1:93" x14ac:dyDescent="0.2">
      <c r="E2" s="498" t="str">
        <f>Country</f>
        <v>Country</v>
      </c>
    </row>
    <row r="3" spans="1:93" s="116" customFormat="1" ht="27" customHeight="1" thickBot="1" x14ac:dyDescent="0.3">
      <c r="A3" s="542" t="s">
        <v>312</v>
      </c>
      <c r="B3" s="542" t="s">
        <v>313</v>
      </c>
      <c r="C3" s="542" t="s">
        <v>311</v>
      </c>
      <c r="E3" s="483" t="s">
        <v>1134</v>
      </c>
      <c r="F3" s="115">
        <v>1990</v>
      </c>
      <c r="G3" s="115">
        <v>1991</v>
      </c>
      <c r="H3" s="115">
        <v>1992</v>
      </c>
      <c r="I3" s="115">
        <v>1993</v>
      </c>
      <c r="J3" s="115">
        <v>1994</v>
      </c>
      <c r="K3" s="115">
        <v>1995</v>
      </c>
      <c r="L3" s="115">
        <v>1996</v>
      </c>
      <c r="M3" s="115">
        <v>1997</v>
      </c>
      <c r="N3" s="115">
        <v>1998</v>
      </c>
      <c r="O3" s="115">
        <v>1999</v>
      </c>
      <c r="P3" s="115">
        <v>2000</v>
      </c>
      <c r="Q3" s="115">
        <v>2001</v>
      </c>
      <c r="R3" s="115">
        <v>2002</v>
      </c>
      <c r="S3" s="115">
        <v>2003</v>
      </c>
      <c r="T3" s="115">
        <v>2004</v>
      </c>
      <c r="U3" s="115">
        <v>2005</v>
      </c>
      <c r="V3" s="115">
        <v>2006</v>
      </c>
      <c r="W3" s="115">
        <v>2007</v>
      </c>
      <c r="X3" s="115">
        <v>2008</v>
      </c>
      <c r="Y3" s="115">
        <v>2009</v>
      </c>
      <c r="Z3" s="115">
        <v>2010</v>
      </c>
      <c r="AA3" s="115">
        <v>2011</v>
      </c>
      <c r="AB3" s="115">
        <v>2012</v>
      </c>
      <c r="BH3" s="117" t="s">
        <v>897</v>
      </c>
      <c r="BI3" s="115">
        <v>1990</v>
      </c>
      <c r="BJ3" s="416">
        <v>1991</v>
      </c>
      <c r="BK3" s="416">
        <v>1992</v>
      </c>
      <c r="BL3" s="416">
        <v>1993</v>
      </c>
      <c r="BM3" s="416">
        <v>1994</v>
      </c>
      <c r="BN3" s="416">
        <v>1995</v>
      </c>
      <c r="BO3" s="416">
        <v>1996</v>
      </c>
      <c r="BP3" s="416">
        <v>1997</v>
      </c>
      <c r="BQ3" s="416">
        <v>1998</v>
      </c>
      <c r="BR3" s="416">
        <v>1999</v>
      </c>
      <c r="BS3" s="416">
        <v>2000</v>
      </c>
      <c r="BT3" s="416">
        <v>2001</v>
      </c>
      <c r="BU3" s="416">
        <v>2002</v>
      </c>
      <c r="BV3" s="416">
        <v>2003</v>
      </c>
      <c r="BW3" s="416">
        <v>2004</v>
      </c>
      <c r="BX3" s="416">
        <v>2005</v>
      </c>
      <c r="BY3" s="416">
        <v>2006</v>
      </c>
      <c r="BZ3" s="416">
        <v>2007</v>
      </c>
      <c r="CA3" s="416">
        <v>2008</v>
      </c>
      <c r="CB3" s="416">
        <v>2009</v>
      </c>
      <c r="CC3" s="416">
        <v>2010</v>
      </c>
      <c r="CD3" s="416">
        <v>2011</v>
      </c>
      <c r="CE3" s="416">
        <v>2012</v>
      </c>
      <c r="CF3"/>
      <c r="CG3"/>
      <c r="CH3"/>
      <c r="CI3"/>
      <c r="CO3" s="117" t="s">
        <v>898</v>
      </c>
    </row>
    <row r="4" spans="1:93" s="116" customFormat="1" ht="18" customHeight="1" thickBot="1" x14ac:dyDescent="0.25">
      <c r="A4" s="116" t="s">
        <v>314</v>
      </c>
      <c r="B4" s="118" t="s">
        <v>604</v>
      </c>
      <c r="C4" s="118" t="s">
        <v>594</v>
      </c>
      <c r="D4" s="116" t="s">
        <v>451</v>
      </c>
      <c r="E4" s="873" t="s">
        <v>1048</v>
      </c>
      <c r="F4" s="252"/>
      <c r="G4" s="252"/>
      <c r="H4" s="252"/>
      <c r="I4" s="252"/>
      <c r="J4" s="252"/>
      <c r="K4" s="252"/>
      <c r="L4" s="252"/>
      <c r="M4" s="252"/>
      <c r="N4" s="252"/>
      <c r="O4" s="252"/>
      <c r="P4" s="252"/>
      <c r="Q4" s="252"/>
      <c r="R4" s="252"/>
      <c r="S4" s="252"/>
      <c r="T4" s="252"/>
      <c r="U4" s="252"/>
      <c r="V4" s="252"/>
      <c r="W4" s="252"/>
      <c r="X4" s="252"/>
      <c r="Y4" s="252"/>
      <c r="Z4" s="252"/>
      <c r="AA4" s="252"/>
      <c r="AB4" s="252">
        <v>0</v>
      </c>
      <c r="BH4" s="819" t="s">
        <v>652</v>
      </c>
      <c r="BI4" s="433"/>
      <c r="BJ4" s="255"/>
      <c r="BK4" s="255"/>
      <c r="BL4" s="255"/>
      <c r="BM4" s="255"/>
      <c r="BN4" s="255"/>
      <c r="BO4" s="255"/>
      <c r="BP4" s="255"/>
      <c r="BQ4" s="255"/>
      <c r="BR4" s="255"/>
      <c r="BS4" s="255"/>
      <c r="BT4" s="255"/>
      <c r="BU4" s="255"/>
      <c r="BV4" s="255"/>
      <c r="BW4" s="255"/>
      <c r="BX4" s="255"/>
      <c r="BY4" s="255"/>
      <c r="BZ4" s="255"/>
      <c r="CA4" s="255"/>
      <c r="CB4" s="255"/>
      <c r="CC4" s="255"/>
      <c r="CD4" s="255"/>
      <c r="CE4" s="255"/>
      <c r="CF4"/>
      <c r="CG4"/>
      <c r="CH4"/>
      <c r="CI4"/>
      <c r="CO4" s="116" t="s">
        <v>716</v>
      </c>
    </row>
    <row r="5" spans="1:93" s="116" customFormat="1" ht="9.9499999999999993" customHeight="1" x14ac:dyDescent="0.2">
      <c r="A5" s="116" t="s">
        <v>314</v>
      </c>
      <c r="B5" s="118" t="s">
        <v>604</v>
      </c>
      <c r="C5" s="118" t="s">
        <v>595</v>
      </c>
      <c r="E5" s="640" t="str">
        <f t="shared" ref="E5:E25" si="0">IF(Eng=1,BH5,CO5)</f>
        <v>Associated gas</v>
      </c>
      <c r="F5" s="140"/>
      <c r="G5" s="140"/>
      <c r="H5" s="140"/>
      <c r="I5" s="140"/>
      <c r="J5" s="140"/>
      <c r="K5" s="140"/>
      <c r="L5" s="140"/>
      <c r="M5" s="140"/>
      <c r="N5" s="140"/>
      <c r="O5" s="140"/>
      <c r="P5" s="140"/>
      <c r="Q5" s="140"/>
      <c r="R5" s="140"/>
      <c r="S5" s="140"/>
      <c r="T5" s="140"/>
      <c r="U5" s="140"/>
      <c r="V5" s="140"/>
      <c r="W5" s="140"/>
      <c r="X5" s="140"/>
      <c r="Y5" s="140"/>
      <c r="Z5" s="140"/>
      <c r="AA5" s="140"/>
      <c r="AB5" s="160">
        <v>0</v>
      </c>
      <c r="BH5" s="820" t="s">
        <v>960</v>
      </c>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c r="CG5"/>
      <c r="CH5"/>
      <c r="CI5"/>
      <c r="CO5" s="113" t="s">
        <v>502</v>
      </c>
    </row>
    <row r="6" spans="1:93" s="116" customFormat="1" ht="9.9499999999999993" customHeight="1" x14ac:dyDescent="0.2">
      <c r="A6" s="116" t="s">
        <v>314</v>
      </c>
      <c r="B6" s="118" t="s">
        <v>604</v>
      </c>
      <c r="C6" s="118" t="s">
        <v>596</v>
      </c>
      <c r="E6" s="640" t="str">
        <f t="shared" si="0"/>
        <v>Non-associated gas</v>
      </c>
      <c r="F6" s="140"/>
      <c r="G6" s="140"/>
      <c r="H6" s="140"/>
      <c r="I6" s="140"/>
      <c r="J6" s="140"/>
      <c r="K6" s="140"/>
      <c r="L6" s="140"/>
      <c r="M6" s="140"/>
      <c r="N6" s="140"/>
      <c r="O6" s="140"/>
      <c r="P6" s="140"/>
      <c r="Q6" s="140"/>
      <c r="R6" s="140"/>
      <c r="S6" s="140"/>
      <c r="T6" s="140"/>
      <c r="U6" s="140"/>
      <c r="V6" s="140"/>
      <c r="W6" s="140"/>
      <c r="X6" s="140"/>
      <c r="Y6" s="140"/>
      <c r="Z6" s="140"/>
      <c r="AA6" s="140"/>
      <c r="AB6" s="160">
        <v>0</v>
      </c>
      <c r="BH6" s="820" t="s">
        <v>961</v>
      </c>
      <c r="BI6" s="255"/>
      <c r="BJ6" s="255"/>
      <c r="BK6" s="255"/>
      <c r="BL6" s="255"/>
      <c r="BM6" s="255"/>
      <c r="BN6" s="255"/>
      <c r="BO6" s="255"/>
      <c r="BP6" s="255"/>
      <c r="BQ6" s="255"/>
      <c r="BR6" s="255"/>
      <c r="BS6" s="255"/>
      <c r="BT6" s="255"/>
      <c r="BU6" s="255"/>
      <c r="BV6" s="255"/>
      <c r="BW6" s="255"/>
      <c r="BX6" s="255"/>
      <c r="BY6" s="255"/>
      <c r="BZ6" s="255"/>
      <c r="CA6" s="255"/>
      <c r="CB6" s="255"/>
      <c r="CC6" s="255"/>
      <c r="CD6" s="255"/>
      <c r="CE6" s="255"/>
      <c r="CF6"/>
      <c r="CG6"/>
      <c r="CH6"/>
      <c r="CI6"/>
      <c r="CO6" s="113" t="s">
        <v>248</v>
      </c>
    </row>
    <row r="7" spans="1:93" s="116" customFormat="1" ht="9.9499999999999993" customHeight="1" x14ac:dyDescent="0.2">
      <c r="A7" s="116" t="s">
        <v>314</v>
      </c>
      <c r="B7" s="118" t="s">
        <v>604</v>
      </c>
      <c r="C7" s="118" t="s">
        <v>143</v>
      </c>
      <c r="E7" s="640" t="str">
        <f t="shared" si="0"/>
        <v>Colliery gas</v>
      </c>
      <c r="F7" s="140"/>
      <c r="G7" s="140"/>
      <c r="H7" s="140"/>
      <c r="I7" s="140"/>
      <c r="J7" s="140"/>
      <c r="K7" s="140"/>
      <c r="L7" s="140"/>
      <c r="M7" s="140"/>
      <c r="N7" s="140"/>
      <c r="O7" s="140"/>
      <c r="P7" s="140"/>
      <c r="Q7" s="160"/>
      <c r="R7" s="160"/>
      <c r="S7" s="160"/>
      <c r="T7" s="160"/>
      <c r="U7" s="160"/>
      <c r="V7" s="160"/>
      <c r="W7" s="160"/>
      <c r="X7" s="160"/>
      <c r="Y7" s="160"/>
      <c r="Z7" s="160"/>
      <c r="AA7" s="160"/>
      <c r="AB7" s="160">
        <v>0</v>
      </c>
      <c r="BH7" s="820" t="s">
        <v>962</v>
      </c>
      <c r="BI7" s="255"/>
      <c r="BJ7" s="255"/>
      <c r="BK7" s="255"/>
      <c r="BL7" s="255"/>
      <c r="BM7" s="255"/>
      <c r="BN7" s="255"/>
      <c r="BO7" s="255"/>
      <c r="BP7" s="255"/>
      <c r="BQ7" s="255"/>
      <c r="BR7" s="255"/>
      <c r="BS7" s="255"/>
      <c r="BT7" s="255"/>
      <c r="BU7" s="255"/>
      <c r="BV7" s="255"/>
      <c r="BW7" s="255"/>
      <c r="BX7" s="255"/>
      <c r="BY7" s="255"/>
      <c r="BZ7" s="255"/>
      <c r="CA7" s="255"/>
      <c r="CB7" s="255"/>
      <c r="CC7" s="255"/>
      <c r="CD7" s="255"/>
      <c r="CE7" s="255"/>
      <c r="CF7"/>
      <c r="CG7"/>
      <c r="CH7"/>
      <c r="CI7"/>
      <c r="CO7" s="113" t="s">
        <v>247</v>
      </c>
    </row>
    <row r="8" spans="1:93" s="116" customFormat="1" ht="12" customHeight="1" x14ac:dyDescent="0.2">
      <c r="A8" s="116" t="s">
        <v>314</v>
      </c>
      <c r="B8" s="118" t="s">
        <v>604</v>
      </c>
      <c r="C8" s="118" t="s">
        <v>657</v>
      </c>
      <c r="D8" s="116" t="s">
        <v>451</v>
      </c>
      <c r="E8" s="873" t="s">
        <v>1248</v>
      </c>
      <c r="F8" s="140"/>
      <c r="G8" s="140"/>
      <c r="H8" s="140"/>
      <c r="I8" s="140"/>
      <c r="J8" s="140"/>
      <c r="K8" s="140"/>
      <c r="L8" s="140"/>
      <c r="M8" s="140"/>
      <c r="N8" s="140"/>
      <c r="O8" s="140"/>
      <c r="P8" s="140"/>
      <c r="Q8" s="160"/>
      <c r="R8" s="160"/>
      <c r="S8" s="160"/>
      <c r="T8" s="160"/>
      <c r="U8" s="160"/>
      <c r="V8" s="160"/>
      <c r="W8" s="160"/>
      <c r="X8" s="160"/>
      <c r="Y8" s="160"/>
      <c r="Z8" s="160"/>
      <c r="AA8" s="160"/>
      <c r="AB8" s="160">
        <v>0</v>
      </c>
      <c r="BH8" s="819" t="s">
        <v>963</v>
      </c>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c r="CG8"/>
      <c r="CH8"/>
      <c r="CI8"/>
      <c r="CO8" s="116" t="s">
        <v>717</v>
      </c>
    </row>
    <row r="9" spans="1:93" s="116" customFormat="1" ht="12.75" x14ac:dyDescent="0.2">
      <c r="A9" s="116" t="s">
        <v>314</v>
      </c>
      <c r="B9" s="118" t="s">
        <v>604</v>
      </c>
      <c r="C9" s="118" t="s">
        <v>597</v>
      </c>
      <c r="D9" s="116" t="s">
        <v>451</v>
      </c>
      <c r="E9" s="874" t="s">
        <v>1049</v>
      </c>
      <c r="F9" s="140"/>
      <c r="G9" s="140"/>
      <c r="H9" s="140"/>
      <c r="I9" s="140"/>
      <c r="J9" s="140"/>
      <c r="K9" s="140"/>
      <c r="L9" s="140"/>
      <c r="M9" s="140"/>
      <c r="N9" s="140"/>
      <c r="O9" s="140"/>
      <c r="P9" s="140"/>
      <c r="Q9" s="140"/>
      <c r="R9" s="140"/>
      <c r="S9" s="140"/>
      <c r="T9" s="140"/>
      <c r="U9" s="140"/>
      <c r="V9" s="140"/>
      <c r="W9" s="140"/>
      <c r="X9" s="140"/>
      <c r="Y9" s="140"/>
      <c r="Z9" s="140"/>
      <c r="AA9" s="140"/>
      <c r="AB9" s="160">
        <v>0</v>
      </c>
      <c r="BH9" s="819" t="s">
        <v>964</v>
      </c>
      <c r="BI9" s="255"/>
      <c r="BJ9" s="255"/>
      <c r="BK9" s="255"/>
      <c r="BL9" s="255"/>
      <c r="BM9" s="255"/>
      <c r="BN9" s="255"/>
      <c r="BO9" s="255"/>
      <c r="BP9" s="255"/>
      <c r="BQ9" s="255"/>
      <c r="BR9" s="255"/>
      <c r="BS9" s="255"/>
      <c r="BT9" s="255"/>
      <c r="BU9" s="255"/>
      <c r="BV9" s="255"/>
      <c r="BW9" s="255"/>
      <c r="BX9" s="255"/>
      <c r="BY9" s="255"/>
      <c r="BZ9" s="255"/>
      <c r="CA9" s="255"/>
      <c r="CB9" s="255"/>
      <c r="CC9" s="255"/>
      <c r="CD9" s="255"/>
      <c r="CE9" s="255"/>
      <c r="CF9"/>
      <c r="CG9"/>
      <c r="CH9"/>
      <c r="CI9"/>
      <c r="CO9" s="116" t="s">
        <v>718</v>
      </c>
    </row>
    <row r="10" spans="1:93" s="116" customFormat="1" ht="12.75" x14ac:dyDescent="0.2">
      <c r="A10" s="116" t="s">
        <v>314</v>
      </c>
      <c r="B10" s="118" t="s">
        <v>604</v>
      </c>
      <c r="C10" s="118" t="s">
        <v>598</v>
      </c>
      <c r="D10" s="116" t="s">
        <v>452</v>
      </c>
      <c r="E10" s="874" t="s">
        <v>1050</v>
      </c>
      <c r="F10" s="140"/>
      <c r="G10" s="140"/>
      <c r="H10" s="140"/>
      <c r="I10" s="140"/>
      <c r="J10" s="140"/>
      <c r="K10" s="140"/>
      <c r="L10" s="140"/>
      <c r="M10" s="140"/>
      <c r="N10" s="140"/>
      <c r="O10" s="140"/>
      <c r="P10" s="140"/>
      <c r="Q10" s="140"/>
      <c r="R10" s="140"/>
      <c r="S10" s="140"/>
      <c r="T10" s="140"/>
      <c r="U10" s="140"/>
      <c r="V10" s="140"/>
      <c r="W10" s="140"/>
      <c r="X10" s="140"/>
      <c r="Y10" s="140"/>
      <c r="Z10" s="140"/>
      <c r="AA10" s="140"/>
      <c r="AB10" s="762">
        <v>0</v>
      </c>
      <c r="BH10" s="819" t="s">
        <v>965</v>
      </c>
      <c r="BI10" s="255"/>
      <c r="BJ10" s="255"/>
      <c r="BK10" s="255"/>
      <c r="BL10" s="255"/>
      <c r="BM10" s="255"/>
      <c r="BN10" s="255"/>
      <c r="BO10" s="255"/>
      <c r="BP10" s="255"/>
      <c r="BQ10" s="255"/>
      <c r="BR10" s="255"/>
      <c r="BS10" s="255"/>
      <c r="BT10" s="255"/>
      <c r="BU10" s="255"/>
      <c r="BV10" s="255"/>
      <c r="BW10" s="255"/>
      <c r="BX10" s="255"/>
      <c r="BY10" s="255"/>
      <c r="BZ10" s="255"/>
      <c r="CA10" s="255"/>
      <c r="CB10" s="255"/>
      <c r="CC10" s="255"/>
      <c r="CD10" s="255"/>
      <c r="CE10" s="255"/>
      <c r="CF10"/>
      <c r="CG10"/>
      <c r="CH10"/>
      <c r="CI10"/>
      <c r="CO10" s="116" t="s">
        <v>719</v>
      </c>
    </row>
    <row r="11" spans="1:93" s="116" customFormat="1" ht="12.75" x14ac:dyDescent="0.2">
      <c r="A11" s="116" t="s">
        <v>314</v>
      </c>
      <c r="B11" s="118" t="s">
        <v>604</v>
      </c>
      <c r="C11" s="33" t="s">
        <v>617</v>
      </c>
      <c r="D11" s="116" t="s">
        <v>452</v>
      </c>
      <c r="E11" s="873" t="s">
        <v>1051</v>
      </c>
      <c r="F11" s="140"/>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819" t="s">
        <v>966</v>
      </c>
      <c r="BI11" s="255"/>
      <c r="BJ11" s="255"/>
      <c r="BK11" s="255"/>
      <c r="BL11" s="255"/>
      <c r="BM11" s="255"/>
      <c r="BN11" s="255"/>
      <c r="BO11" s="255"/>
      <c r="BP11" s="255"/>
      <c r="BQ11" s="255"/>
      <c r="BR11" s="255"/>
      <c r="BS11" s="255"/>
      <c r="BT11" s="255"/>
      <c r="BU11" s="255"/>
      <c r="BV11" s="255"/>
      <c r="BW11" s="255"/>
      <c r="BX11" s="255"/>
      <c r="BY11" s="255"/>
      <c r="BZ11" s="255"/>
      <c r="CA11" s="255"/>
      <c r="CB11" s="255"/>
      <c r="CC11" s="255"/>
      <c r="CD11" s="255"/>
      <c r="CE11" s="255"/>
      <c r="CF11"/>
      <c r="CG11"/>
      <c r="CH11"/>
      <c r="CI11"/>
      <c r="CO11" s="116" t="s">
        <v>720</v>
      </c>
    </row>
    <row r="12" spans="1:93" s="116" customFormat="1" ht="12.75" x14ac:dyDescent="0.2">
      <c r="A12" s="116" t="s">
        <v>314</v>
      </c>
      <c r="B12" s="118" t="s">
        <v>604</v>
      </c>
      <c r="C12" s="118" t="s">
        <v>599</v>
      </c>
      <c r="D12" s="116" t="s">
        <v>451</v>
      </c>
      <c r="E12" s="873" t="s">
        <v>1052</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819" t="s">
        <v>967</v>
      </c>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c r="CG12"/>
      <c r="CH12"/>
      <c r="CI12"/>
      <c r="CO12" s="116" t="s">
        <v>721</v>
      </c>
    </row>
    <row r="13" spans="1:93" s="116" customFormat="1" ht="12.75" x14ac:dyDescent="0.2">
      <c r="A13" s="116" t="s">
        <v>314</v>
      </c>
      <c r="B13" s="118" t="s">
        <v>604</v>
      </c>
      <c r="C13" s="118" t="s">
        <v>647</v>
      </c>
      <c r="D13" s="116" t="s">
        <v>453</v>
      </c>
      <c r="E13" s="878" t="s">
        <v>1053</v>
      </c>
      <c r="F13" s="266">
        <f t="shared" ref="F13:AB13" si="1">F4+F8+F9-F10-F11+F12</f>
        <v>0</v>
      </c>
      <c r="G13" s="266">
        <f t="shared" si="1"/>
        <v>0</v>
      </c>
      <c r="H13" s="266">
        <f t="shared" si="1"/>
        <v>0</v>
      </c>
      <c r="I13" s="266">
        <f t="shared" si="1"/>
        <v>0</v>
      </c>
      <c r="J13" s="266">
        <f t="shared" si="1"/>
        <v>0</v>
      </c>
      <c r="K13" s="266">
        <f t="shared" si="1"/>
        <v>0</v>
      </c>
      <c r="L13" s="266">
        <f t="shared" si="1"/>
        <v>0</v>
      </c>
      <c r="M13" s="266">
        <f t="shared" si="1"/>
        <v>0</v>
      </c>
      <c r="N13" s="266">
        <f t="shared" si="1"/>
        <v>0</v>
      </c>
      <c r="O13" s="266">
        <f t="shared" si="1"/>
        <v>0</v>
      </c>
      <c r="P13" s="266">
        <f t="shared" si="1"/>
        <v>0</v>
      </c>
      <c r="Q13" s="266">
        <f t="shared" si="1"/>
        <v>0</v>
      </c>
      <c r="R13" s="266">
        <f t="shared" si="1"/>
        <v>0</v>
      </c>
      <c r="S13" s="266">
        <f t="shared" si="1"/>
        <v>0</v>
      </c>
      <c r="T13" s="266">
        <f t="shared" si="1"/>
        <v>0</v>
      </c>
      <c r="U13" s="266">
        <f t="shared" si="1"/>
        <v>0</v>
      </c>
      <c r="V13" s="266">
        <f t="shared" si="1"/>
        <v>0</v>
      </c>
      <c r="W13" s="266">
        <f t="shared" si="1"/>
        <v>0</v>
      </c>
      <c r="X13" s="266">
        <f>X4+X8+X9-X10-X11+X12</f>
        <v>0</v>
      </c>
      <c r="Y13" s="266">
        <f>Y4+Y8+Y9-Y10-Y11+Y12</f>
        <v>0</v>
      </c>
      <c r="Z13" s="266">
        <f>Z4+Z8+Z9-Z10-Z11+Z12</f>
        <v>0</v>
      </c>
      <c r="AA13" s="266">
        <f>AA4+AA8+AA9-AA10-AA11+AA12</f>
        <v>0</v>
      </c>
      <c r="AB13" s="266">
        <f t="shared" si="1"/>
        <v>0</v>
      </c>
      <c r="BH13" s="819" t="s">
        <v>968</v>
      </c>
      <c r="BI13" s="641">
        <f t="shared" ref="BI13:CE13" si="2">BI4+BI8+BI9-BI10-BI11+BI12</f>
        <v>0</v>
      </c>
      <c r="BJ13" s="641">
        <f t="shared" si="2"/>
        <v>0</v>
      </c>
      <c r="BK13" s="641">
        <f t="shared" si="2"/>
        <v>0</v>
      </c>
      <c r="BL13" s="641">
        <f t="shared" si="2"/>
        <v>0</v>
      </c>
      <c r="BM13" s="641">
        <f t="shared" si="2"/>
        <v>0</v>
      </c>
      <c r="BN13" s="641">
        <f t="shared" si="2"/>
        <v>0</v>
      </c>
      <c r="BO13" s="641">
        <f t="shared" si="2"/>
        <v>0</v>
      </c>
      <c r="BP13" s="641">
        <f t="shared" si="2"/>
        <v>0</v>
      </c>
      <c r="BQ13" s="641">
        <f t="shared" si="2"/>
        <v>0</v>
      </c>
      <c r="BR13" s="641">
        <f t="shared" si="2"/>
        <v>0</v>
      </c>
      <c r="BS13" s="641">
        <f t="shared" si="2"/>
        <v>0</v>
      </c>
      <c r="BT13" s="641">
        <f t="shared" si="2"/>
        <v>0</v>
      </c>
      <c r="BU13" s="641">
        <f t="shared" si="2"/>
        <v>0</v>
      </c>
      <c r="BV13" s="641">
        <f t="shared" si="2"/>
        <v>0</v>
      </c>
      <c r="BW13" s="641">
        <f t="shared" si="2"/>
        <v>0</v>
      </c>
      <c r="BX13" s="641">
        <f t="shared" si="2"/>
        <v>0</v>
      </c>
      <c r="BY13" s="641">
        <f t="shared" si="2"/>
        <v>0</v>
      </c>
      <c r="BZ13" s="641">
        <f t="shared" si="2"/>
        <v>0</v>
      </c>
      <c r="CA13" s="641">
        <f>CA4+CA8+CA9-CA10-CA11+CA12</f>
        <v>0</v>
      </c>
      <c r="CB13" s="641">
        <f>CB4+CB8+CB9-CB10-CB11+CB12</f>
        <v>0</v>
      </c>
      <c r="CC13" s="641">
        <f>CC4+CC8+CC9-CC10-CC11+CC12</f>
        <v>0</v>
      </c>
      <c r="CD13" s="641">
        <f>CD4+CD8+CD9-CD10-CD11+CD12</f>
        <v>0</v>
      </c>
      <c r="CE13" s="641">
        <f t="shared" si="2"/>
        <v>0</v>
      </c>
      <c r="CF13"/>
      <c r="CG13"/>
      <c r="CH13"/>
      <c r="CI13"/>
      <c r="CO13" s="116" t="s">
        <v>722</v>
      </c>
    </row>
    <row r="14" spans="1:93" s="116" customFormat="1" ht="12.75" x14ac:dyDescent="0.2">
      <c r="A14" s="116" t="s">
        <v>314</v>
      </c>
      <c r="B14" s="118" t="s">
        <v>604</v>
      </c>
      <c r="C14" s="118" t="s">
        <v>600</v>
      </c>
      <c r="D14" s="116" t="s">
        <v>452</v>
      </c>
      <c r="E14" s="877" t="s">
        <v>1055</v>
      </c>
      <c r="F14" s="267">
        <f t="shared" ref="F14:AB14" si="3">F13-F15</f>
        <v>0</v>
      </c>
      <c r="G14" s="267">
        <f t="shared" si="3"/>
        <v>0</v>
      </c>
      <c r="H14" s="267">
        <f t="shared" si="3"/>
        <v>0</v>
      </c>
      <c r="I14" s="267">
        <f t="shared" si="3"/>
        <v>0</v>
      </c>
      <c r="J14" s="267">
        <f t="shared" si="3"/>
        <v>0</v>
      </c>
      <c r="K14" s="267">
        <f t="shared" si="3"/>
        <v>0</v>
      </c>
      <c r="L14" s="267">
        <f t="shared" si="3"/>
        <v>0</v>
      </c>
      <c r="M14" s="267">
        <f t="shared" si="3"/>
        <v>0</v>
      </c>
      <c r="N14" s="267">
        <f t="shared" si="3"/>
        <v>0</v>
      </c>
      <c r="O14" s="267">
        <f t="shared" si="3"/>
        <v>0</v>
      </c>
      <c r="P14" s="267">
        <f t="shared" si="3"/>
        <v>0</v>
      </c>
      <c r="Q14" s="267">
        <f t="shared" si="3"/>
        <v>0</v>
      </c>
      <c r="R14" s="267">
        <f t="shared" si="3"/>
        <v>0</v>
      </c>
      <c r="S14" s="267">
        <f t="shared" si="3"/>
        <v>0</v>
      </c>
      <c r="T14" s="267">
        <f t="shared" si="3"/>
        <v>0</v>
      </c>
      <c r="U14" s="267">
        <f t="shared" si="3"/>
        <v>0</v>
      </c>
      <c r="V14" s="267">
        <f t="shared" si="3"/>
        <v>0</v>
      </c>
      <c r="W14" s="267">
        <f t="shared" si="3"/>
        <v>0</v>
      </c>
      <c r="X14" s="267">
        <f>X13-X15</f>
        <v>0</v>
      </c>
      <c r="Y14" s="267">
        <f>Y13-Y15</f>
        <v>0</v>
      </c>
      <c r="Z14" s="267">
        <f>Z13-Z15</f>
        <v>0</v>
      </c>
      <c r="AA14" s="267">
        <f>AA13-AA15</f>
        <v>0</v>
      </c>
      <c r="AB14" s="267">
        <f t="shared" si="3"/>
        <v>0</v>
      </c>
      <c r="BH14" s="819" t="s">
        <v>969</v>
      </c>
      <c r="BI14" s="641">
        <f t="shared" ref="BI14:CE14" si="4">BI13-BI15</f>
        <v>0</v>
      </c>
      <c r="BJ14" s="641">
        <f t="shared" si="4"/>
        <v>0</v>
      </c>
      <c r="BK14" s="641">
        <f t="shared" si="4"/>
        <v>0</v>
      </c>
      <c r="BL14" s="641">
        <f t="shared" si="4"/>
        <v>0</v>
      </c>
      <c r="BM14" s="641">
        <f t="shared" si="4"/>
        <v>0</v>
      </c>
      <c r="BN14" s="641">
        <f t="shared" si="4"/>
        <v>0</v>
      </c>
      <c r="BO14" s="641">
        <f t="shared" si="4"/>
        <v>0</v>
      </c>
      <c r="BP14" s="641">
        <f t="shared" si="4"/>
        <v>0</v>
      </c>
      <c r="BQ14" s="641">
        <f t="shared" si="4"/>
        <v>0</v>
      </c>
      <c r="BR14" s="641">
        <f t="shared" si="4"/>
        <v>0</v>
      </c>
      <c r="BS14" s="641">
        <f t="shared" si="4"/>
        <v>0</v>
      </c>
      <c r="BT14" s="641">
        <f t="shared" si="4"/>
        <v>0</v>
      </c>
      <c r="BU14" s="641">
        <f t="shared" si="4"/>
        <v>0</v>
      </c>
      <c r="BV14" s="641">
        <f t="shared" si="4"/>
        <v>0</v>
      </c>
      <c r="BW14" s="641">
        <f t="shared" si="4"/>
        <v>0</v>
      </c>
      <c r="BX14" s="641">
        <f t="shared" si="4"/>
        <v>0</v>
      </c>
      <c r="BY14" s="641">
        <f t="shared" si="4"/>
        <v>0</v>
      </c>
      <c r="BZ14" s="641">
        <f t="shared" si="4"/>
        <v>0</v>
      </c>
      <c r="CA14" s="641">
        <f>CA13-CA15</f>
        <v>0</v>
      </c>
      <c r="CB14" s="641">
        <f>CB13-CB15</f>
        <v>0</v>
      </c>
      <c r="CC14" s="641">
        <f>CC13-CC15</f>
        <v>0</v>
      </c>
      <c r="CD14" s="641">
        <f>CD13-CD15</f>
        <v>0</v>
      </c>
      <c r="CE14" s="641">
        <f t="shared" si="4"/>
        <v>0</v>
      </c>
      <c r="CF14"/>
      <c r="CG14"/>
      <c r="CH14"/>
      <c r="CI14"/>
      <c r="CO14" s="116" t="s">
        <v>723</v>
      </c>
    </row>
    <row r="15" spans="1:93" s="116" customFormat="1" ht="12.75" x14ac:dyDescent="0.2">
      <c r="A15" s="116" t="s">
        <v>314</v>
      </c>
      <c r="B15" s="118" t="s">
        <v>604</v>
      </c>
      <c r="C15" s="118" t="s">
        <v>141</v>
      </c>
      <c r="D15" s="116" t="s">
        <v>453</v>
      </c>
      <c r="E15" s="876" t="s">
        <v>1054</v>
      </c>
      <c r="F15" s="268"/>
      <c r="G15" s="268"/>
      <c r="H15" s="268"/>
      <c r="I15" s="268"/>
      <c r="J15" s="268"/>
      <c r="K15" s="268"/>
      <c r="L15" s="268"/>
      <c r="M15" s="268"/>
      <c r="N15" s="268"/>
      <c r="O15" s="268"/>
      <c r="P15" s="268"/>
      <c r="Q15" s="268"/>
      <c r="R15" s="268"/>
      <c r="S15" s="268"/>
      <c r="T15" s="268"/>
      <c r="U15" s="268"/>
      <c r="V15" s="268"/>
      <c r="W15" s="268"/>
      <c r="X15" s="268"/>
      <c r="Y15" s="268"/>
      <c r="Z15" s="268"/>
      <c r="AA15" s="268"/>
      <c r="AB15" s="268">
        <v>0</v>
      </c>
      <c r="BH15" s="819" t="s">
        <v>970</v>
      </c>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c r="CG15"/>
      <c r="CH15"/>
      <c r="CI15"/>
      <c r="CO15" s="116" t="s">
        <v>724</v>
      </c>
    </row>
    <row r="16" spans="1:93" s="116" customFormat="1" ht="15.95" customHeight="1" x14ac:dyDescent="0.2">
      <c r="B16" s="118"/>
      <c r="E16" s="484" t="str">
        <f t="shared" si="0"/>
        <v>Recoverable gas</v>
      </c>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BH16" s="821" t="s">
        <v>971</v>
      </c>
      <c r="BI16" s="255"/>
      <c r="BJ16" s="255"/>
      <c r="BK16" s="255"/>
      <c r="BL16" s="255"/>
      <c r="BM16" s="255"/>
      <c r="BN16" s="255"/>
      <c r="BO16" s="255"/>
      <c r="BP16" s="255"/>
      <c r="BQ16" s="255"/>
      <c r="BR16" s="255"/>
      <c r="BS16" s="255"/>
      <c r="BT16" s="255"/>
      <c r="BU16" s="255"/>
      <c r="BV16" s="255"/>
      <c r="BW16" s="255"/>
      <c r="BX16" s="255"/>
      <c r="BY16" s="255"/>
      <c r="BZ16" s="255"/>
      <c r="CA16" s="255"/>
      <c r="CB16" s="255"/>
      <c r="CC16" s="255"/>
      <c r="CD16" s="255"/>
      <c r="CE16" s="255"/>
      <c r="CF16"/>
      <c r="CG16"/>
      <c r="CH16"/>
      <c r="CI16"/>
      <c r="CO16" s="251" t="s">
        <v>634</v>
      </c>
    </row>
    <row r="17" spans="1:93" s="116" customFormat="1" ht="14.25" customHeight="1" x14ac:dyDescent="0.2">
      <c r="A17" s="116" t="s">
        <v>314</v>
      </c>
      <c r="B17" s="118" t="s">
        <v>604</v>
      </c>
      <c r="C17" s="118" t="s">
        <v>601</v>
      </c>
      <c r="E17" s="875" t="s">
        <v>1056</v>
      </c>
      <c r="F17" s="140"/>
      <c r="G17" s="140"/>
      <c r="H17" s="140"/>
      <c r="I17" s="140"/>
      <c r="J17" s="140"/>
      <c r="K17" s="140"/>
      <c r="L17" s="140"/>
      <c r="M17" s="140"/>
      <c r="N17" s="140"/>
      <c r="O17" s="140"/>
      <c r="P17" s="140"/>
      <c r="Q17" s="140"/>
      <c r="R17" s="140"/>
      <c r="S17" s="140"/>
      <c r="T17" s="140"/>
      <c r="U17" s="140"/>
      <c r="V17" s="140"/>
      <c r="W17" s="140"/>
      <c r="X17" s="140"/>
      <c r="Y17" s="140"/>
      <c r="Z17" s="140"/>
      <c r="AA17" s="140"/>
      <c r="AB17" s="140">
        <v>0</v>
      </c>
      <c r="BH17" s="775" t="s">
        <v>904</v>
      </c>
      <c r="BI17" s="255"/>
      <c r="BJ17" s="255"/>
      <c r="BK17" s="255"/>
      <c r="BL17" s="255"/>
      <c r="BM17" s="255"/>
      <c r="BN17" s="255"/>
      <c r="BO17" s="255"/>
      <c r="BP17" s="255"/>
      <c r="BQ17" s="255"/>
      <c r="BR17" s="255"/>
      <c r="BS17" s="255"/>
      <c r="BT17" s="255"/>
      <c r="BU17" s="255"/>
      <c r="BV17" s="255"/>
      <c r="BW17" s="255"/>
      <c r="BX17" s="255"/>
      <c r="BY17" s="255"/>
      <c r="BZ17" s="255"/>
      <c r="CA17" s="255"/>
      <c r="CB17" s="255"/>
      <c r="CC17" s="255"/>
      <c r="CD17" s="255"/>
      <c r="CE17" s="255"/>
      <c r="CF17"/>
      <c r="CG17"/>
      <c r="CH17"/>
      <c r="CI17"/>
      <c r="CO17" s="775" t="s">
        <v>1025</v>
      </c>
    </row>
    <row r="18" spans="1:93" s="116" customFormat="1" ht="14.25" customHeight="1" x14ac:dyDescent="0.2">
      <c r="A18" s="116" t="s">
        <v>314</v>
      </c>
      <c r="B18" s="118" t="s">
        <v>604</v>
      </c>
      <c r="C18" s="118" t="s">
        <v>586</v>
      </c>
      <c r="E18" s="875" t="s">
        <v>1057</v>
      </c>
      <c r="F18" s="140"/>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775" t="s">
        <v>905</v>
      </c>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c r="CG18"/>
      <c r="CH18"/>
      <c r="CI18"/>
      <c r="CO18" s="775" t="s">
        <v>1026</v>
      </c>
    </row>
    <row r="19" spans="1:93" s="116" customFormat="1" ht="14.25" customHeight="1" x14ac:dyDescent="0.2">
      <c r="A19" s="772" t="s">
        <v>314</v>
      </c>
      <c r="B19" s="773" t="s">
        <v>604</v>
      </c>
      <c r="C19" s="774" t="s">
        <v>900</v>
      </c>
      <c r="D19" s="772"/>
      <c r="E19" s="875" t="s">
        <v>1059</v>
      </c>
      <c r="F19" s="140"/>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775" t="s">
        <v>902</v>
      </c>
      <c r="BI19" s="255"/>
      <c r="BJ19" s="255"/>
      <c r="BK19" s="255"/>
      <c r="BL19" s="255"/>
      <c r="BM19" s="255"/>
      <c r="BN19" s="255"/>
      <c r="BO19" s="255"/>
      <c r="BP19" s="255"/>
      <c r="BQ19" s="255"/>
      <c r="BR19" s="255"/>
      <c r="BS19" s="255"/>
      <c r="BT19" s="255"/>
      <c r="BU19" s="255"/>
      <c r="BV19" s="255"/>
      <c r="BW19" s="255"/>
      <c r="BX19" s="255"/>
      <c r="BY19" s="255"/>
      <c r="BZ19" s="255"/>
      <c r="CA19" s="255"/>
      <c r="CB19" s="255"/>
      <c r="CC19" s="255"/>
      <c r="CD19" s="255"/>
      <c r="CE19" s="255"/>
      <c r="CF19"/>
      <c r="CG19"/>
      <c r="CH19"/>
      <c r="CI19"/>
      <c r="CO19" s="775" t="s">
        <v>1027</v>
      </c>
    </row>
    <row r="20" spans="1:93" s="116" customFormat="1" ht="14.25" customHeight="1" x14ac:dyDescent="0.2">
      <c r="A20" s="772" t="s">
        <v>314</v>
      </c>
      <c r="B20" s="773" t="s">
        <v>604</v>
      </c>
      <c r="C20" s="774" t="s">
        <v>901</v>
      </c>
      <c r="D20" s="772"/>
      <c r="E20" s="875" t="s">
        <v>1058</v>
      </c>
      <c r="F20" s="140"/>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775" t="s">
        <v>903</v>
      </c>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c r="CG20"/>
      <c r="CH20"/>
      <c r="CI20"/>
      <c r="CO20" s="775" t="s">
        <v>1028</v>
      </c>
    </row>
    <row r="21" spans="1:93" s="116" customFormat="1" ht="14.25" customHeight="1" x14ac:dyDescent="0.2">
      <c r="B21" s="118"/>
      <c r="C21" s="113"/>
      <c r="E21" s="879" t="s">
        <v>1245</v>
      </c>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BH21" s="821" t="s">
        <v>682</v>
      </c>
      <c r="BI21" s="255"/>
      <c r="BJ21" s="255"/>
      <c r="BK21" s="255"/>
      <c r="BL21" s="255"/>
      <c r="BM21" s="255"/>
      <c r="BN21" s="255"/>
      <c r="BO21" s="255"/>
      <c r="BP21" s="255"/>
      <c r="BQ21" s="255"/>
      <c r="BR21" s="255"/>
      <c r="BS21" s="255"/>
      <c r="BT21" s="255"/>
      <c r="BU21" s="255"/>
      <c r="BV21" s="255"/>
      <c r="BW21" s="255"/>
      <c r="BX21" s="255"/>
      <c r="BY21" s="255"/>
      <c r="BZ21" s="255"/>
      <c r="CA21" s="255"/>
      <c r="CB21" s="255"/>
      <c r="CC21" s="255"/>
      <c r="CD21" s="255"/>
      <c r="CE21" s="255"/>
      <c r="CF21"/>
      <c r="CG21"/>
      <c r="CH21"/>
      <c r="CI21"/>
      <c r="CO21" s="251" t="s">
        <v>682</v>
      </c>
    </row>
    <row r="22" spans="1:93" s="116" customFormat="1" ht="14.25" customHeight="1" x14ac:dyDescent="0.2">
      <c r="A22" s="116" t="s">
        <v>314</v>
      </c>
      <c r="B22" s="118" t="s">
        <v>604</v>
      </c>
      <c r="C22" s="118" t="s">
        <v>602</v>
      </c>
      <c r="E22" s="639" t="str">
        <f t="shared" si="0"/>
        <v>Gas vented</v>
      </c>
      <c r="F22" s="140"/>
      <c r="G22" s="140"/>
      <c r="H22" s="140"/>
      <c r="I22" s="140"/>
      <c r="J22" s="140"/>
      <c r="K22" s="140"/>
      <c r="L22" s="140"/>
      <c r="M22" s="140"/>
      <c r="N22" s="140"/>
      <c r="O22" s="140"/>
      <c r="P22" s="140"/>
      <c r="Q22" s="160"/>
      <c r="R22" s="160"/>
      <c r="S22" s="160"/>
      <c r="T22" s="160"/>
      <c r="U22" s="160"/>
      <c r="V22" s="160"/>
      <c r="W22" s="160"/>
      <c r="X22" s="160"/>
      <c r="Y22" s="160"/>
      <c r="Z22" s="160"/>
      <c r="AA22" s="160"/>
      <c r="AB22" s="160">
        <v>0</v>
      </c>
      <c r="BH22" s="822" t="s">
        <v>972</v>
      </c>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c r="CG22"/>
      <c r="CH22"/>
      <c r="CI22"/>
      <c r="CO22" s="248" t="s">
        <v>635</v>
      </c>
    </row>
    <row r="23" spans="1:93" s="116" customFormat="1" ht="14.25" customHeight="1" x14ac:dyDescent="0.2">
      <c r="A23" s="116" t="s">
        <v>314</v>
      </c>
      <c r="B23" s="118" t="s">
        <v>604</v>
      </c>
      <c r="C23" s="118" t="s">
        <v>603</v>
      </c>
      <c r="E23" s="639" t="str">
        <f t="shared" si="0"/>
        <v>Gas flared</v>
      </c>
      <c r="F23" s="140"/>
      <c r="G23" s="140"/>
      <c r="H23" s="140"/>
      <c r="I23" s="140"/>
      <c r="J23" s="140"/>
      <c r="K23" s="140"/>
      <c r="L23" s="140"/>
      <c r="M23" s="140"/>
      <c r="N23" s="140"/>
      <c r="O23" s="140"/>
      <c r="P23" s="140"/>
      <c r="Q23" s="160"/>
      <c r="R23" s="160"/>
      <c r="S23" s="160"/>
      <c r="T23" s="160"/>
      <c r="U23" s="160"/>
      <c r="V23" s="160"/>
      <c r="W23" s="160"/>
      <c r="X23" s="160"/>
      <c r="Y23" s="160"/>
      <c r="Z23" s="160"/>
      <c r="AA23" s="160"/>
      <c r="AB23" s="160">
        <v>0</v>
      </c>
      <c r="BH23" s="822" t="s">
        <v>973</v>
      </c>
      <c r="BI23" s="255"/>
      <c r="BJ23" s="255"/>
      <c r="BK23" s="255"/>
      <c r="BL23" s="255"/>
      <c r="BM23" s="255"/>
      <c r="BN23" s="255"/>
      <c r="BO23" s="255"/>
      <c r="BP23" s="255"/>
      <c r="BQ23" s="255"/>
      <c r="BR23" s="255"/>
      <c r="BS23" s="255"/>
      <c r="BT23" s="255"/>
      <c r="BU23" s="255"/>
      <c r="BV23" s="255"/>
      <c r="BW23" s="255"/>
      <c r="BX23" s="255"/>
      <c r="BY23" s="255"/>
      <c r="BZ23" s="255"/>
      <c r="CA23" s="255"/>
      <c r="CB23" s="255"/>
      <c r="CC23" s="255"/>
      <c r="CD23" s="255"/>
      <c r="CE23" s="255"/>
      <c r="CF23"/>
      <c r="CG23"/>
      <c r="CH23"/>
      <c r="CI23"/>
      <c r="CO23" s="248" t="s">
        <v>636</v>
      </c>
    </row>
    <row r="24" spans="1:93" s="116" customFormat="1" ht="14.25" customHeight="1" x14ac:dyDescent="0.2">
      <c r="B24" s="118"/>
      <c r="E24" s="879" t="s">
        <v>1245</v>
      </c>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BH24" s="821" t="s">
        <v>1002</v>
      </c>
      <c r="BI24" s="255"/>
      <c r="BJ24" s="255"/>
      <c r="BK24" s="255"/>
      <c r="BL24" s="255"/>
      <c r="BM24" s="255"/>
      <c r="BN24" s="255"/>
      <c r="BO24" s="255"/>
      <c r="BP24" s="255"/>
      <c r="BQ24" s="255"/>
      <c r="BR24" s="255"/>
      <c r="BS24" s="255"/>
      <c r="BT24" s="255"/>
      <c r="BU24" s="255"/>
      <c r="BV24" s="255"/>
      <c r="BW24" s="255"/>
      <c r="BX24" s="255"/>
      <c r="BY24" s="255"/>
      <c r="BZ24" s="255"/>
      <c r="CA24" s="255"/>
      <c r="CB24" s="255"/>
      <c r="CC24" s="255"/>
      <c r="CD24" s="255"/>
      <c r="CE24" s="255"/>
      <c r="CF24"/>
      <c r="CG24"/>
      <c r="CH24"/>
      <c r="CI24"/>
      <c r="CO24" s="251" t="s">
        <v>637</v>
      </c>
    </row>
    <row r="25" spans="1:93" s="116" customFormat="1" ht="14.25" customHeight="1" x14ac:dyDescent="0.2">
      <c r="A25" s="116" t="s">
        <v>314</v>
      </c>
      <c r="B25" s="118" t="s">
        <v>604</v>
      </c>
      <c r="C25" s="118" t="s">
        <v>142</v>
      </c>
      <c r="E25" s="639" t="str">
        <f t="shared" si="0"/>
        <v>Cushion gas closing stock level</v>
      </c>
      <c r="F25" s="160"/>
      <c r="G25" s="160"/>
      <c r="H25" s="160"/>
      <c r="I25" s="160"/>
      <c r="J25" s="160"/>
      <c r="K25" s="160"/>
      <c r="L25" s="160"/>
      <c r="M25" s="160"/>
      <c r="N25" s="160"/>
      <c r="O25" s="160"/>
      <c r="P25" s="160"/>
      <c r="Q25" s="160"/>
      <c r="R25" s="160"/>
      <c r="S25" s="160"/>
      <c r="T25" s="160"/>
      <c r="U25" s="160"/>
      <c r="V25" s="160"/>
      <c r="W25" s="160"/>
      <c r="X25" s="160"/>
      <c r="Y25" s="160"/>
      <c r="Z25" s="160"/>
      <c r="AA25" s="160"/>
      <c r="AB25" s="160">
        <v>0</v>
      </c>
      <c r="BH25" s="822" t="s">
        <v>975</v>
      </c>
      <c r="BI25" s="255"/>
      <c r="BJ25" s="255"/>
      <c r="BK25" s="255"/>
      <c r="BL25" s="255"/>
      <c r="BM25" s="255"/>
      <c r="BN25" s="255"/>
      <c r="BO25" s="255"/>
      <c r="BP25" s="255"/>
      <c r="BQ25" s="255"/>
      <c r="BR25" s="255"/>
      <c r="BS25" s="255"/>
      <c r="BT25" s="255"/>
      <c r="BU25" s="255"/>
      <c r="BV25" s="255"/>
      <c r="BW25" s="255"/>
      <c r="BX25" s="255"/>
      <c r="BY25" s="255"/>
      <c r="BZ25" s="255"/>
      <c r="CA25" s="255"/>
      <c r="CB25" s="255"/>
      <c r="CC25" s="255"/>
      <c r="CD25" s="255"/>
      <c r="CE25" s="255"/>
      <c r="CF25"/>
      <c r="CG25"/>
      <c r="CH25"/>
      <c r="CI25"/>
      <c r="CO25" s="248" t="s">
        <v>638</v>
      </c>
    </row>
    <row r="26" spans="1:93" s="116" customFormat="1" ht="14.25" customHeight="1" x14ac:dyDescent="0.2">
      <c r="B26" s="118"/>
      <c r="C26" s="118"/>
      <c r="E26" s="879" t="s">
        <v>1249</v>
      </c>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BH26" s="821" t="s">
        <v>976</v>
      </c>
      <c r="BI26" s="255"/>
      <c r="BJ26" s="255"/>
      <c r="BK26" s="255"/>
      <c r="BL26" s="255"/>
      <c r="BM26" s="255"/>
      <c r="BN26" s="255"/>
      <c r="BO26" s="255"/>
      <c r="BP26" s="255"/>
      <c r="BQ26" s="255"/>
      <c r="BR26" s="255"/>
      <c r="BS26" s="255"/>
      <c r="BT26" s="255"/>
      <c r="BU26" s="255"/>
      <c r="BV26" s="255"/>
      <c r="BW26" s="255"/>
      <c r="BX26" s="255"/>
      <c r="BY26" s="255"/>
      <c r="BZ26" s="255"/>
      <c r="CA26" s="255"/>
      <c r="CB26" s="255"/>
      <c r="CC26" s="255"/>
      <c r="CD26" s="255"/>
      <c r="CE26" s="255"/>
      <c r="CF26"/>
      <c r="CG26"/>
      <c r="CH26"/>
      <c r="CI26"/>
      <c r="CO26" s="251" t="s">
        <v>160</v>
      </c>
    </row>
    <row r="27" spans="1:93" s="116" customFormat="1" ht="14.25" customHeight="1" x14ac:dyDescent="0.2">
      <c r="A27" s="116" t="s">
        <v>314</v>
      </c>
      <c r="B27" s="118" t="s">
        <v>604</v>
      </c>
      <c r="C27" s="232" t="s">
        <v>618</v>
      </c>
      <c r="E27" s="875" t="s">
        <v>1062</v>
      </c>
      <c r="F27" s="160"/>
      <c r="G27" s="160"/>
      <c r="H27" s="160"/>
      <c r="I27" s="160"/>
      <c r="J27" s="160"/>
      <c r="K27" s="160"/>
      <c r="L27" s="160"/>
      <c r="M27" s="160"/>
      <c r="N27" s="160"/>
      <c r="O27" s="160"/>
      <c r="P27" s="160"/>
      <c r="Q27" s="160"/>
      <c r="R27" s="160"/>
      <c r="S27" s="160"/>
      <c r="T27" s="160"/>
      <c r="U27" s="160"/>
      <c r="V27" s="160"/>
      <c r="W27" s="160"/>
      <c r="X27" s="160"/>
      <c r="Y27" s="160"/>
      <c r="Z27" s="160"/>
      <c r="AA27" s="160"/>
      <c r="AB27" s="160">
        <v>0</v>
      </c>
      <c r="BH27" s="775" t="s">
        <v>977</v>
      </c>
      <c r="BI27" s="255"/>
      <c r="BJ27" s="255"/>
      <c r="BK27" s="255"/>
      <c r="BL27" s="255"/>
      <c r="BM27" s="255"/>
      <c r="BN27" s="255"/>
      <c r="BO27" s="255"/>
      <c r="BP27" s="255"/>
      <c r="BQ27" s="255"/>
      <c r="BR27" s="255"/>
      <c r="BS27" s="255"/>
      <c r="BT27" s="255"/>
      <c r="BU27" s="255"/>
      <c r="BV27" s="255"/>
      <c r="BW27" s="255"/>
      <c r="BX27" s="255"/>
      <c r="BY27" s="255"/>
      <c r="BZ27" s="255"/>
      <c r="CA27" s="255"/>
      <c r="CB27" s="255"/>
      <c r="CC27" s="255"/>
      <c r="CD27" s="255"/>
      <c r="CE27" s="255"/>
      <c r="CF27"/>
      <c r="CG27"/>
      <c r="CH27"/>
      <c r="CI27"/>
      <c r="CO27" s="247" t="s">
        <v>161</v>
      </c>
    </row>
    <row r="28" spans="1:93" s="116" customFormat="1" ht="14.25" customHeight="1" x14ac:dyDescent="0.2">
      <c r="A28" s="116" t="s">
        <v>314</v>
      </c>
      <c r="B28" s="118" t="s">
        <v>604</v>
      </c>
      <c r="C28" s="232" t="s">
        <v>619</v>
      </c>
      <c r="E28" s="875" t="s">
        <v>1063</v>
      </c>
      <c r="F28" s="160"/>
      <c r="G28" s="160"/>
      <c r="H28" s="160"/>
      <c r="I28" s="160"/>
      <c r="J28" s="160"/>
      <c r="K28" s="160"/>
      <c r="L28" s="160"/>
      <c r="M28" s="160"/>
      <c r="N28" s="160"/>
      <c r="O28" s="160"/>
      <c r="P28" s="160"/>
      <c r="Q28" s="160"/>
      <c r="R28" s="160"/>
      <c r="S28" s="160"/>
      <c r="T28" s="160"/>
      <c r="U28" s="160"/>
      <c r="V28" s="160"/>
      <c r="W28" s="160"/>
      <c r="X28" s="160"/>
      <c r="Y28" s="160"/>
      <c r="Z28" s="160"/>
      <c r="AA28" s="160"/>
      <c r="AB28" s="160">
        <v>0</v>
      </c>
      <c r="BH28" s="775" t="s">
        <v>978</v>
      </c>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c r="CG28"/>
      <c r="CH28"/>
      <c r="CI28"/>
      <c r="CO28" s="247" t="s">
        <v>162</v>
      </c>
    </row>
    <row r="29" spans="1:93" s="116" customFormat="1" ht="14.25" customHeight="1" x14ac:dyDescent="0.2">
      <c r="A29" s="116" t="s">
        <v>314</v>
      </c>
      <c r="B29" s="118" t="s">
        <v>604</v>
      </c>
      <c r="C29" s="232" t="s">
        <v>620</v>
      </c>
      <c r="E29" s="875" t="s">
        <v>1061</v>
      </c>
      <c r="F29" s="160"/>
      <c r="G29" s="160"/>
      <c r="H29" s="160"/>
      <c r="I29" s="160"/>
      <c r="J29" s="160"/>
      <c r="K29" s="160"/>
      <c r="L29" s="160"/>
      <c r="M29" s="160"/>
      <c r="N29" s="160"/>
      <c r="O29" s="160"/>
      <c r="P29" s="160"/>
      <c r="Q29" s="160"/>
      <c r="R29" s="160"/>
      <c r="S29" s="160"/>
      <c r="T29" s="160"/>
      <c r="U29" s="160"/>
      <c r="V29" s="160"/>
      <c r="W29" s="160"/>
      <c r="X29" s="160"/>
      <c r="Y29" s="160"/>
      <c r="Z29" s="160"/>
      <c r="AA29" s="160"/>
      <c r="AB29" s="160">
        <v>0</v>
      </c>
      <c r="BH29" s="775" t="s">
        <v>979</v>
      </c>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c r="CG29"/>
      <c r="CH29"/>
      <c r="CI29"/>
      <c r="CO29" s="247" t="s">
        <v>163</v>
      </c>
    </row>
    <row r="30" spans="1:93" ht="4.5" customHeight="1" thickBot="1" x14ac:dyDescent="0.25">
      <c r="E30" s="254"/>
      <c r="F30" s="847"/>
      <c r="G30" s="847"/>
      <c r="H30" s="847"/>
      <c r="I30" s="847"/>
      <c r="J30" s="847"/>
      <c r="K30" s="847"/>
      <c r="L30" s="847"/>
      <c r="M30" s="847"/>
      <c r="N30" s="847"/>
      <c r="O30" s="847"/>
      <c r="P30" s="847"/>
      <c r="Q30" s="847"/>
      <c r="R30" s="847"/>
      <c r="S30" s="847"/>
      <c r="T30" s="847"/>
      <c r="U30" s="847"/>
      <c r="V30" s="847"/>
      <c r="W30" s="847"/>
      <c r="X30" s="847"/>
      <c r="Y30" s="847"/>
      <c r="Z30" s="847"/>
      <c r="AA30" s="847"/>
      <c r="AB30" s="847"/>
      <c r="BH30" s="254"/>
      <c r="BI30" s="417"/>
      <c r="BJ30" s="417"/>
      <c r="BK30" s="417"/>
      <c r="BL30" s="417"/>
      <c r="BM30" s="417"/>
      <c r="BN30" s="417"/>
      <c r="BO30" s="417"/>
      <c r="BP30" s="417"/>
      <c r="BQ30" s="417"/>
      <c r="BR30" s="417"/>
      <c r="BS30" s="417"/>
      <c r="BT30" s="417"/>
      <c r="BU30" s="417"/>
      <c r="BV30" s="417"/>
      <c r="BW30" s="417"/>
      <c r="BX30" s="417"/>
      <c r="BY30" s="417"/>
      <c r="BZ30" s="417"/>
      <c r="CA30" s="417"/>
      <c r="CB30" s="417"/>
      <c r="CC30" s="417"/>
      <c r="CD30" s="417"/>
      <c r="CE30" s="417"/>
      <c r="CO30" s="254"/>
    </row>
    <row r="31" spans="1:93" ht="27" customHeight="1" x14ac:dyDescent="0.2">
      <c r="E31" s="119"/>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BH31" s="119"/>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5"/>
      <c r="CE31" s="255"/>
      <c r="CO31" s="119"/>
    </row>
    <row r="32" spans="1:93" ht="27" customHeight="1" thickBot="1" x14ac:dyDescent="0.3">
      <c r="E32" s="483" t="s">
        <v>1246</v>
      </c>
      <c r="F32" s="115">
        <f t="shared" ref="F32:AB32" si="5">F3</f>
        <v>1990</v>
      </c>
      <c r="G32" s="115">
        <f t="shared" si="5"/>
        <v>1991</v>
      </c>
      <c r="H32" s="115">
        <f t="shared" si="5"/>
        <v>1992</v>
      </c>
      <c r="I32" s="115">
        <f t="shared" si="5"/>
        <v>1993</v>
      </c>
      <c r="J32" s="115">
        <f t="shared" si="5"/>
        <v>1994</v>
      </c>
      <c r="K32" s="115">
        <f t="shared" si="5"/>
        <v>1995</v>
      </c>
      <c r="L32" s="115">
        <f t="shared" si="5"/>
        <v>1996</v>
      </c>
      <c r="M32" s="115">
        <f t="shared" si="5"/>
        <v>1997</v>
      </c>
      <c r="N32" s="115">
        <f t="shared" si="5"/>
        <v>1998</v>
      </c>
      <c r="O32" s="115">
        <f t="shared" si="5"/>
        <v>1999</v>
      </c>
      <c r="P32" s="115">
        <f t="shared" si="5"/>
        <v>2000</v>
      </c>
      <c r="Q32" s="115">
        <f t="shared" si="5"/>
        <v>2001</v>
      </c>
      <c r="R32" s="115">
        <f t="shared" si="5"/>
        <v>2002</v>
      </c>
      <c r="S32" s="115">
        <f t="shared" si="5"/>
        <v>2003</v>
      </c>
      <c r="T32" s="115">
        <f t="shared" si="5"/>
        <v>2004</v>
      </c>
      <c r="U32" s="115">
        <f t="shared" si="5"/>
        <v>2005</v>
      </c>
      <c r="V32" s="115">
        <f t="shared" ref="V32:AA32" si="6">V3</f>
        <v>2006</v>
      </c>
      <c r="W32" s="115">
        <f t="shared" si="6"/>
        <v>2007</v>
      </c>
      <c r="X32" s="115">
        <f t="shared" si="6"/>
        <v>2008</v>
      </c>
      <c r="Y32" s="115">
        <f t="shared" si="6"/>
        <v>2009</v>
      </c>
      <c r="Z32" s="115">
        <f t="shared" si="6"/>
        <v>2010</v>
      </c>
      <c r="AA32" s="115">
        <f t="shared" si="6"/>
        <v>2011</v>
      </c>
      <c r="AB32" s="115">
        <f t="shared" si="5"/>
        <v>2012</v>
      </c>
      <c r="BH32" s="117" t="s">
        <v>107</v>
      </c>
      <c r="BI32" s="255">
        <f t="shared" ref="BI32:CE32" si="7">BI3</f>
        <v>1990</v>
      </c>
      <c r="BJ32" s="255">
        <f t="shared" si="7"/>
        <v>1991</v>
      </c>
      <c r="BK32" s="255">
        <f t="shared" si="7"/>
        <v>1992</v>
      </c>
      <c r="BL32" s="255">
        <f t="shared" si="7"/>
        <v>1993</v>
      </c>
      <c r="BM32" s="255">
        <f t="shared" si="7"/>
        <v>1994</v>
      </c>
      <c r="BN32" s="255">
        <f t="shared" si="7"/>
        <v>1995</v>
      </c>
      <c r="BO32" s="255">
        <f t="shared" si="7"/>
        <v>1996</v>
      </c>
      <c r="BP32" s="255">
        <f t="shared" si="7"/>
        <v>1997</v>
      </c>
      <c r="BQ32" s="255">
        <f t="shared" si="7"/>
        <v>1998</v>
      </c>
      <c r="BR32" s="255">
        <f t="shared" si="7"/>
        <v>1999</v>
      </c>
      <c r="BS32" s="255">
        <f t="shared" si="7"/>
        <v>2000</v>
      </c>
      <c r="BT32" s="255">
        <f t="shared" si="7"/>
        <v>2001</v>
      </c>
      <c r="BU32" s="255">
        <f t="shared" si="7"/>
        <v>2002</v>
      </c>
      <c r="BV32" s="255">
        <f t="shared" si="7"/>
        <v>2003</v>
      </c>
      <c r="BW32" s="255">
        <f t="shared" si="7"/>
        <v>2004</v>
      </c>
      <c r="BX32" s="255">
        <f t="shared" si="7"/>
        <v>2005</v>
      </c>
      <c r="BY32" s="255">
        <f t="shared" ref="BY32:CD32" si="8">BY3</f>
        <v>2006</v>
      </c>
      <c r="BZ32" s="255">
        <f t="shared" si="8"/>
        <v>2007</v>
      </c>
      <c r="CA32" s="255">
        <f t="shared" si="8"/>
        <v>2008</v>
      </c>
      <c r="CB32" s="255">
        <f t="shared" si="8"/>
        <v>2009</v>
      </c>
      <c r="CC32" s="255">
        <f t="shared" si="8"/>
        <v>2010</v>
      </c>
      <c r="CD32" s="255">
        <f t="shared" si="8"/>
        <v>2011</v>
      </c>
      <c r="CE32" s="255">
        <f t="shared" si="7"/>
        <v>2012</v>
      </c>
      <c r="CO32" s="117" t="s">
        <v>107</v>
      </c>
    </row>
    <row r="33" spans="1:93" s="116" customFormat="1" ht="18" customHeight="1" x14ac:dyDescent="0.2">
      <c r="A33" s="116" t="s">
        <v>314</v>
      </c>
      <c r="B33" s="118" t="s">
        <v>660</v>
      </c>
      <c r="C33" s="118" t="s">
        <v>594</v>
      </c>
      <c r="D33" s="116" t="s">
        <v>451</v>
      </c>
      <c r="E33" s="873" t="s">
        <v>1048</v>
      </c>
      <c r="F33" s="252"/>
      <c r="G33" s="252"/>
      <c r="H33" s="252"/>
      <c r="I33" s="252"/>
      <c r="J33" s="252"/>
      <c r="K33" s="252"/>
      <c r="L33" s="252"/>
      <c r="M33" s="252"/>
      <c r="N33" s="252"/>
      <c r="O33" s="252"/>
      <c r="P33" s="252"/>
      <c r="Q33" s="252"/>
      <c r="R33" s="252"/>
      <c r="S33" s="252"/>
      <c r="T33" s="252"/>
      <c r="U33" s="252"/>
      <c r="V33" s="252"/>
      <c r="W33" s="252"/>
      <c r="X33" s="252"/>
      <c r="Y33" s="252"/>
      <c r="Z33" s="252"/>
      <c r="AA33" s="252"/>
      <c r="AB33" s="252">
        <v>0</v>
      </c>
      <c r="BH33" s="819" t="s">
        <v>652</v>
      </c>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c r="CG33"/>
      <c r="CH33"/>
      <c r="CI33"/>
      <c r="CO33" s="116" t="s">
        <v>716</v>
      </c>
    </row>
    <row r="34" spans="1:93" s="116" customFormat="1" ht="9.9499999999999993" customHeight="1" x14ac:dyDescent="0.2">
      <c r="A34" s="116" t="s">
        <v>314</v>
      </c>
      <c r="B34" s="118" t="s">
        <v>660</v>
      </c>
      <c r="C34" s="118" t="s">
        <v>595</v>
      </c>
      <c r="E34" s="640" t="str">
        <f t="shared" ref="E34:E54" si="9">IF(Eng=1,BH34,CO34)</f>
        <v>Associated gas</v>
      </c>
      <c r="F34" s="140"/>
      <c r="G34" s="140"/>
      <c r="H34" s="140"/>
      <c r="I34" s="140"/>
      <c r="J34" s="140"/>
      <c r="K34" s="140"/>
      <c r="L34" s="140"/>
      <c r="M34" s="140"/>
      <c r="N34" s="140"/>
      <c r="O34" s="140"/>
      <c r="P34" s="140"/>
      <c r="Q34" s="140"/>
      <c r="R34" s="140"/>
      <c r="S34" s="140"/>
      <c r="T34" s="140"/>
      <c r="U34" s="140"/>
      <c r="V34" s="140"/>
      <c r="W34" s="140"/>
      <c r="X34" s="140"/>
      <c r="Y34" s="140"/>
      <c r="Z34" s="140"/>
      <c r="AA34" s="140"/>
      <c r="AB34" s="160">
        <v>0</v>
      </c>
      <c r="BH34" s="820" t="s">
        <v>960</v>
      </c>
      <c r="BI34" s="255"/>
      <c r="BJ34" s="255"/>
      <c r="BK34" s="255"/>
      <c r="BL34" s="255"/>
      <c r="BM34" s="255"/>
      <c r="BN34" s="255"/>
      <c r="BO34" s="255"/>
      <c r="BP34" s="255"/>
      <c r="BQ34" s="255"/>
      <c r="BR34" s="255"/>
      <c r="BS34" s="255"/>
      <c r="BT34" s="255"/>
      <c r="BU34" s="255"/>
      <c r="BV34" s="255"/>
      <c r="BW34" s="255"/>
      <c r="BX34" s="255"/>
      <c r="BY34" s="255"/>
      <c r="BZ34" s="255"/>
      <c r="CA34" s="255"/>
      <c r="CB34" s="255"/>
      <c r="CC34" s="255"/>
      <c r="CD34" s="255"/>
      <c r="CE34" s="255"/>
      <c r="CF34"/>
      <c r="CG34"/>
      <c r="CH34"/>
      <c r="CI34"/>
      <c r="CO34" s="113" t="s">
        <v>502</v>
      </c>
    </row>
    <row r="35" spans="1:93" s="116" customFormat="1" ht="9.9499999999999993" customHeight="1" x14ac:dyDescent="0.2">
      <c r="A35" s="116" t="s">
        <v>314</v>
      </c>
      <c r="B35" s="118" t="s">
        <v>660</v>
      </c>
      <c r="C35" s="118" t="s">
        <v>596</v>
      </c>
      <c r="E35" s="640" t="str">
        <f t="shared" si="9"/>
        <v>Non-associated gas</v>
      </c>
      <c r="F35" s="140"/>
      <c r="G35" s="140"/>
      <c r="H35" s="140"/>
      <c r="I35" s="140"/>
      <c r="J35" s="140"/>
      <c r="K35" s="140"/>
      <c r="L35" s="140"/>
      <c r="M35" s="140"/>
      <c r="N35" s="140"/>
      <c r="O35" s="140"/>
      <c r="P35" s="140"/>
      <c r="Q35" s="140"/>
      <c r="R35" s="140"/>
      <c r="S35" s="140"/>
      <c r="T35" s="140"/>
      <c r="U35" s="140"/>
      <c r="V35" s="140"/>
      <c r="W35" s="140"/>
      <c r="X35" s="140"/>
      <c r="Y35" s="140"/>
      <c r="Z35" s="140"/>
      <c r="AA35" s="140"/>
      <c r="AB35" s="160">
        <v>0</v>
      </c>
      <c r="BH35" s="820" t="s">
        <v>961</v>
      </c>
      <c r="BI35" s="255"/>
      <c r="BJ35" s="255"/>
      <c r="BK35" s="255"/>
      <c r="BL35" s="255"/>
      <c r="BM35" s="255"/>
      <c r="BN35" s="255"/>
      <c r="BO35" s="255"/>
      <c r="BP35" s="255"/>
      <c r="BQ35" s="255"/>
      <c r="BR35" s="255"/>
      <c r="BS35" s="255"/>
      <c r="BT35" s="255"/>
      <c r="BU35" s="255"/>
      <c r="BV35" s="255"/>
      <c r="BW35" s="255"/>
      <c r="BX35" s="255"/>
      <c r="BY35" s="255"/>
      <c r="BZ35" s="255"/>
      <c r="CA35" s="255"/>
      <c r="CB35" s="255"/>
      <c r="CC35" s="255"/>
      <c r="CD35" s="255"/>
      <c r="CE35" s="255"/>
      <c r="CF35"/>
      <c r="CG35"/>
      <c r="CH35"/>
      <c r="CI35"/>
      <c r="CO35" s="250" t="s">
        <v>248</v>
      </c>
    </row>
    <row r="36" spans="1:93" s="116" customFormat="1" ht="9.9499999999999993" customHeight="1" x14ac:dyDescent="0.2">
      <c r="A36" s="116" t="s">
        <v>314</v>
      </c>
      <c r="B36" s="118" t="s">
        <v>660</v>
      </c>
      <c r="C36" s="118" t="s">
        <v>143</v>
      </c>
      <c r="E36" s="640" t="str">
        <f t="shared" si="9"/>
        <v>Colliery gas</v>
      </c>
      <c r="F36" s="140"/>
      <c r="G36" s="140"/>
      <c r="H36" s="140"/>
      <c r="I36" s="140"/>
      <c r="J36" s="140"/>
      <c r="K36" s="140"/>
      <c r="L36" s="140"/>
      <c r="M36" s="140"/>
      <c r="N36" s="140"/>
      <c r="O36" s="140"/>
      <c r="P36" s="140"/>
      <c r="Q36" s="140"/>
      <c r="R36" s="140"/>
      <c r="S36" s="140"/>
      <c r="T36" s="140"/>
      <c r="U36" s="140"/>
      <c r="V36" s="140"/>
      <c r="W36" s="140"/>
      <c r="X36" s="140"/>
      <c r="Y36" s="140"/>
      <c r="Z36" s="140"/>
      <c r="AA36" s="140"/>
      <c r="AB36" s="160">
        <v>0</v>
      </c>
      <c r="BH36" s="820" t="s">
        <v>962</v>
      </c>
      <c r="BI36" s="255"/>
      <c r="BJ36" s="255"/>
      <c r="BK36" s="255"/>
      <c r="BL36" s="255"/>
      <c r="BM36" s="255"/>
      <c r="BN36" s="255"/>
      <c r="BO36" s="255"/>
      <c r="BP36" s="255"/>
      <c r="BQ36" s="255"/>
      <c r="BR36" s="255"/>
      <c r="BS36" s="255"/>
      <c r="BT36" s="255"/>
      <c r="BU36" s="255"/>
      <c r="BV36" s="255"/>
      <c r="BW36" s="255"/>
      <c r="BX36" s="255"/>
      <c r="BY36" s="255"/>
      <c r="BZ36" s="255"/>
      <c r="CA36" s="255"/>
      <c r="CB36" s="255"/>
      <c r="CC36" s="255"/>
      <c r="CD36" s="255"/>
      <c r="CE36" s="255"/>
      <c r="CF36"/>
      <c r="CG36"/>
      <c r="CH36"/>
      <c r="CI36"/>
      <c r="CO36" s="250" t="s">
        <v>247</v>
      </c>
    </row>
    <row r="37" spans="1:93" s="116" customFormat="1" ht="12" customHeight="1" x14ac:dyDescent="0.2">
      <c r="A37" s="116" t="s">
        <v>314</v>
      </c>
      <c r="B37" s="118" t="s">
        <v>660</v>
      </c>
      <c r="C37" s="118" t="s">
        <v>657</v>
      </c>
      <c r="D37" s="116" t="s">
        <v>451</v>
      </c>
      <c r="E37" s="873" t="s">
        <v>1248</v>
      </c>
      <c r="F37" s="140"/>
      <c r="G37" s="140"/>
      <c r="H37" s="140"/>
      <c r="I37" s="140"/>
      <c r="J37" s="140"/>
      <c r="K37" s="140"/>
      <c r="L37" s="140"/>
      <c r="M37" s="140"/>
      <c r="N37" s="140"/>
      <c r="O37" s="140"/>
      <c r="P37" s="140"/>
      <c r="Q37" s="140"/>
      <c r="R37" s="140"/>
      <c r="S37" s="140"/>
      <c r="T37" s="140"/>
      <c r="U37" s="140"/>
      <c r="V37" s="140"/>
      <c r="W37" s="140"/>
      <c r="X37" s="140"/>
      <c r="Y37" s="140"/>
      <c r="Z37" s="140"/>
      <c r="AA37" s="140"/>
      <c r="AB37" s="160">
        <v>0</v>
      </c>
      <c r="BH37" s="819" t="s">
        <v>963</v>
      </c>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c r="CG37"/>
      <c r="CH37"/>
      <c r="CI37"/>
      <c r="CO37" s="116" t="s">
        <v>717</v>
      </c>
    </row>
    <row r="38" spans="1:93" s="116" customFormat="1" ht="12.75" x14ac:dyDescent="0.2">
      <c r="A38" s="116" t="s">
        <v>314</v>
      </c>
      <c r="B38" s="118" t="s">
        <v>660</v>
      </c>
      <c r="C38" s="118" t="s">
        <v>597</v>
      </c>
      <c r="D38" s="116" t="s">
        <v>451</v>
      </c>
      <c r="E38" s="874" t="s">
        <v>1049</v>
      </c>
      <c r="F38" s="140"/>
      <c r="G38" s="140"/>
      <c r="H38" s="140"/>
      <c r="I38" s="140"/>
      <c r="J38" s="140"/>
      <c r="K38" s="140"/>
      <c r="L38" s="140"/>
      <c r="M38" s="140"/>
      <c r="N38" s="140"/>
      <c r="O38" s="140"/>
      <c r="P38" s="140"/>
      <c r="Q38" s="140"/>
      <c r="R38" s="140"/>
      <c r="S38" s="140"/>
      <c r="T38" s="140"/>
      <c r="U38" s="140"/>
      <c r="V38" s="140"/>
      <c r="W38" s="140"/>
      <c r="X38" s="140"/>
      <c r="Y38" s="140"/>
      <c r="Z38" s="140"/>
      <c r="AA38" s="140"/>
      <c r="AB38" s="761">
        <v>0</v>
      </c>
      <c r="BH38" s="819" t="s">
        <v>964</v>
      </c>
      <c r="BI38" s="255"/>
      <c r="BJ38" s="255"/>
      <c r="BK38" s="255"/>
      <c r="BL38" s="255"/>
      <c r="BM38" s="255"/>
      <c r="BN38" s="255"/>
      <c r="BO38" s="255"/>
      <c r="BP38" s="255"/>
      <c r="BQ38" s="255"/>
      <c r="BR38" s="255"/>
      <c r="BS38" s="255"/>
      <c r="BT38" s="255"/>
      <c r="BU38" s="255"/>
      <c r="BV38" s="255"/>
      <c r="BW38" s="255"/>
      <c r="BX38" s="255"/>
      <c r="BY38" s="255"/>
      <c r="BZ38" s="255"/>
      <c r="CA38" s="255"/>
      <c r="CB38" s="255"/>
      <c r="CC38" s="255"/>
      <c r="CD38" s="255"/>
      <c r="CE38" s="255"/>
      <c r="CF38"/>
      <c r="CG38"/>
      <c r="CH38"/>
      <c r="CI38"/>
      <c r="CO38" s="116" t="s">
        <v>718</v>
      </c>
    </row>
    <row r="39" spans="1:93" s="116" customFormat="1" ht="12.75" x14ac:dyDescent="0.2">
      <c r="A39" s="116" t="s">
        <v>314</v>
      </c>
      <c r="B39" s="118" t="s">
        <v>660</v>
      </c>
      <c r="C39" s="118" t="s">
        <v>598</v>
      </c>
      <c r="D39" s="116" t="s">
        <v>452</v>
      </c>
      <c r="E39" s="874" t="s">
        <v>1050</v>
      </c>
      <c r="F39" s="140"/>
      <c r="G39" s="140"/>
      <c r="H39" s="140"/>
      <c r="I39" s="140"/>
      <c r="J39" s="140"/>
      <c r="K39" s="140"/>
      <c r="L39" s="140"/>
      <c r="M39" s="140"/>
      <c r="N39" s="140"/>
      <c r="O39" s="140"/>
      <c r="P39" s="140"/>
      <c r="Q39" s="140"/>
      <c r="R39" s="140"/>
      <c r="S39" s="140"/>
      <c r="T39" s="140"/>
      <c r="U39" s="140"/>
      <c r="V39" s="140"/>
      <c r="W39" s="140"/>
      <c r="X39" s="140"/>
      <c r="Y39" s="140"/>
      <c r="Z39" s="140"/>
      <c r="AA39" s="140"/>
      <c r="AB39" s="761">
        <v>0</v>
      </c>
      <c r="BH39" s="819" t="s">
        <v>965</v>
      </c>
      <c r="BI39" s="255"/>
      <c r="BJ39" s="255"/>
      <c r="BK39" s="255"/>
      <c r="BL39" s="255"/>
      <c r="BM39" s="255"/>
      <c r="BN39" s="255"/>
      <c r="BO39" s="255"/>
      <c r="BP39" s="255"/>
      <c r="BQ39" s="255"/>
      <c r="BR39" s="255"/>
      <c r="BS39" s="255"/>
      <c r="BT39" s="255"/>
      <c r="BU39" s="255"/>
      <c r="BV39" s="255"/>
      <c r="BW39" s="255"/>
      <c r="BX39" s="255"/>
      <c r="BY39" s="255"/>
      <c r="BZ39" s="255"/>
      <c r="CA39" s="255"/>
      <c r="CB39" s="255"/>
      <c r="CC39" s="255"/>
      <c r="CD39" s="255"/>
      <c r="CE39" s="255"/>
      <c r="CF39"/>
      <c r="CG39"/>
      <c r="CH39"/>
      <c r="CI39"/>
      <c r="CO39" s="116" t="s">
        <v>719</v>
      </c>
    </row>
    <row r="40" spans="1:93" s="116" customFormat="1" ht="12.75" x14ac:dyDescent="0.2">
      <c r="A40" s="116" t="s">
        <v>314</v>
      </c>
      <c r="B40" s="118" t="s">
        <v>660</v>
      </c>
      <c r="C40" s="33" t="s">
        <v>617</v>
      </c>
      <c r="D40" s="116" t="s">
        <v>452</v>
      </c>
      <c r="E40" s="873" t="s">
        <v>1051</v>
      </c>
      <c r="F40" s="140"/>
      <c r="G40" s="140"/>
      <c r="H40" s="140"/>
      <c r="I40" s="140"/>
      <c r="J40" s="140"/>
      <c r="K40" s="140"/>
      <c r="L40" s="140"/>
      <c r="M40" s="140"/>
      <c r="N40" s="140"/>
      <c r="O40" s="140"/>
      <c r="P40" s="140"/>
      <c r="Q40" s="140"/>
      <c r="R40" s="140"/>
      <c r="S40" s="140"/>
      <c r="T40" s="140"/>
      <c r="U40" s="140"/>
      <c r="V40" s="140"/>
      <c r="W40" s="140"/>
      <c r="X40" s="140"/>
      <c r="Y40" s="140"/>
      <c r="Z40" s="140"/>
      <c r="AA40" s="140"/>
      <c r="AB40" s="160">
        <v>0</v>
      </c>
      <c r="BH40" s="819" t="s">
        <v>966</v>
      </c>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c r="CG40"/>
      <c r="CH40"/>
      <c r="CI40"/>
      <c r="CO40" s="116" t="s">
        <v>720</v>
      </c>
    </row>
    <row r="41" spans="1:93" s="116" customFormat="1" ht="12.75" x14ac:dyDescent="0.2">
      <c r="A41" s="116" t="s">
        <v>314</v>
      </c>
      <c r="B41" s="118" t="s">
        <v>660</v>
      </c>
      <c r="C41" s="118" t="s">
        <v>599</v>
      </c>
      <c r="D41" s="116" t="s">
        <v>451</v>
      </c>
      <c r="E41" s="873" t="s">
        <v>1052</v>
      </c>
      <c r="F41" s="140"/>
      <c r="G41" s="140"/>
      <c r="H41" s="140"/>
      <c r="I41" s="140"/>
      <c r="J41" s="140"/>
      <c r="K41" s="140"/>
      <c r="L41" s="140"/>
      <c r="M41" s="140"/>
      <c r="N41" s="140"/>
      <c r="O41" s="140"/>
      <c r="P41" s="140"/>
      <c r="Q41" s="140"/>
      <c r="R41" s="140"/>
      <c r="S41" s="140"/>
      <c r="T41" s="140"/>
      <c r="U41" s="140"/>
      <c r="V41" s="140"/>
      <c r="W41" s="140"/>
      <c r="X41" s="140"/>
      <c r="Y41" s="140"/>
      <c r="Z41" s="140"/>
      <c r="AA41" s="140"/>
      <c r="AB41" s="160">
        <v>0</v>
      </c>
      <c r="BH41" s="819" t="s">
        <v>967</v>
      </c>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c r="CG41"/>
      <c r="CH41"/>
      <c r="CI41"/>
      <c r="CO41" s="116" t="s">
        <v>721</v>
      </c>
    </row>
    <row r="42" spans="1:93" s="116" customFormat="1" ht="12.75" x14ac:dyDescent="0.2">
      <c r="A42" s="116" t="s">
        <v>314</v>
      </c>
      <c r="B42" s="118" t="s">
        <v>660</v>
      </c>
      <c r="C42" s="118" t="s">
        <v>647</v>
      </c>
      <c r="D42" s="116" t="s">
        <v>453</v>
      </c>
      <c r="E42" s="878" t="s">
        <v>1053</v>
      </c>
      <c r="F42" s="266">
        <f t="shared" ref="F42:AB42" si="10">F33+F37+F38-F39-F40+F41</f>
        <v>0</v>
      </c>
      <c r="G42" s="266">
        <f t="shared" si="10"/>
        <v>0</v>
      </c>
      <c r="H42" s="266">
        <f t="shared" si="10"/>
        <v>0</v>
      </c>
      <c r="I42" s="266">
        <f t="shared" si="10"/>
        <v>0</v>
      </c>
      <c r="J42" s="266">
        <f t="shared" si="10"/>
        <v>0</v>
      </c>
      <c r="K42" s="266">
        <f t="shared" si="10"/>
        <v>0</v>
      </c>
      <c r="L42" s="266">
        <f t="shared" si="10"/>
        <v>0</v>
      </c>
      <c r="M42" s="266">
        <f t="shared" si="10"/>
        <v>0</v>
      </c>
      <c r="N42" s="266">
        <f t="shared" si="10"/>
        <v>0</v>
      </c>
      <c r="O42" s="266">
        <f t="shared" si="10"/>
        <v>0</v>
      </c>
      <c r="P42" s="266">
        <f t="shared" si="10"/>
        <v>0</v>
      </c>
      <c r="Q42" s="266">
        <f t="shared" si="10"/>
        <v>0</v>
      </c>
      <c r="R42" s="266">
        <f t="shared" si="10"/>
        <v>0</v>
      </c>
      <c r="S42" s="266">
        <f t="shared" si="10"/>
        <v>0</v>
      </c>
      <c r="T42" s="266">
        <f t="shared" si="10"/>
        <v>0</v>
      </c>
      <c r="U42" s="266">
        <f t="shared" si="10"/>
        <v>0</v>
      </c>
      <c r="V42" s="266">
        <f t="shared" si="10"/>
        <v>0</v>
      </c>
      <c r="W42" s="266">
        <f t="shared" si="10"/>
        <v>0</v>
      </c>
      <c r="X42" s="266">
        <f>X33+X37+X38-X39-X40+X41</f>
        <v>0</v>
      </c>
      <c r="Y42" s="266">
        <f>Y33+Y37+Y38-Y39-Y40+Y41</f>
        <v>0</v>
      </c>
      <c r="Z42" s="266">
        <f>Z33+Z37+Z38-Z39-Z40+Z41</f>
        <v>0</v>
      </c>
      <c r="AA42" s="266">
        <f>AA33+AA37+AA38-AA39-AA40+AA41</f>
        <v>0</v>
      </c>
      <c r="AB42" s="266">
        <f t="shared" si="10"/>
        <v>0</v>
      </c>
      <c r="BH42" s="819" t="s">
        <v>968</v>
      </c>
      <c r="BI42" s="255">
        <f t="shared" ref="BI42:CE42" si="11">BI33+BI37+BI38-BI39-BI40+BI41</f>
        <v>0</v>
      </c>
      <c r="BJ42" s="255">
        <f t="shared" si="11"/>
        <v>0</v>
      </c>
      <c r="BK42" s="255">
        <f t="shared" si="11"/>
        <v>0</v>
      </c>
      <c r="BL42" s="255">
        <f t="shared" si="11"/>
        <v>0</v>
      </c>
      <c r="BM42" s="255">
        <f t="shared" si="11"/>
        <v>0</v>
      </c>
      <c r="BN42" s="255">
        <f t="shared" si="11"/>
        <v>0</v>
      </c>
      <c r="BO42" s="255">
        <f t="shared" si="11"/>
        <v>0</v>
      </c>
      <c r="BP42" s="255">
        <f t="shared" si="11"/>
        <v>0</v>
      </c>
      <c r="BQ42" s="255">
        <f t="shared" si="11"/>
        <v>0</v>
      </c>
      <c r="BR42" s="255">
        <f t="shared" si="11"/>
        <v>0</v>
      </c>
      <c r="BS42" s="255">
        <f t="shared" si="11"/>
        <v>0</v>
      </c>
      <c r="BT42" s="255">
        <f t="shared" si="11"/>
        <v>0</v>
      </c>
      <c r="BU42" s="255">
        <f t="shared" si="11"/>
        <v>0</v>
      </c>
      <c r="BV42" s="255">
        <f t="shared" si="11"/>
        <v>0</v>
      </c>
      <c r="BW42" s="255">
        <f t="shared" si="11"/>
        <v>0</v>
      </c>
      <c r="BX42" s="255">
        <f t="shared" si="11"/>
        <v>0</v>
      </c>
      <c r="BY42" s="255">
        <f t="shared" si="11"/>
        <v>0</v>
      </c>
      <c r="BZ42" s="255">
        <f t="shared" si="11"/>
        <v>0</v>
      </c>
      <c r="CA42" s="255">
        <f>CA33+CA37+CA38-CA39-CA40+CA41</f>
        <v>0</v>
      </c>
      <c r="CB42" s="255">
        <f>CB33+CB37+CB38-CB39-CB40+CB41</f>
        <v>0</v>
      </c>
      <c r="CC42" s="255">
        <f>CC33+CC37+CC38-CC39-CC40+CC41</f>
        <v>0</v>
      </c>
      <c r="CD42" s="255">
        <f>CD33+CD37+CD38-CD39-CD40+CD41</f>
        <v>0</v>
      </c>
      <c r="CE42" s="255">
        <f t="shared" si="11"/>
        <v>0</v>
      </c>
      <c r="CF42"/>
      <c r="CG42"/>
      <c r="CH42"/>
      <c r="CI42"/>
      <c r="CO42" s="116" t="s">
        <v>722</v>
      </c>
    </row>
    <row r="43" spans="1:93" s="116" customFormat="1" ht="12.75" x14ac:dyDescent="0.2">
      <c r="A43" s="116" t="s">
        <v>314</v>
      </c>
      <c r="B43" s="118" t="s">
        <v>660</v>
      </c>
      <c r="C43" s="118" t="s">
        <v>600</v>
      </c>
      <c r="D43" s="116" t="s">
        <v>452</v>
      </c>
      <c r="E43" s="877" t="s">
        <v>1055</v>
      </c>
      <c r="F43" s="267">
        <f t="shared" ref="F43:AB43" si="12">F42-F44</f>
        <v>0</v>
      </c>
      <c r="G43" s="267">
        <f t="shared" si="12"/>
        <v>0</v>
      </c>
      <c r="H43" s="267">
        <f t="shared" si="12"/>
        <v>0</v>
      </c>
      <c r="I43" s="267">
        <f t="shared" si="12"/>
        <v>0</v>
      </c>
      <c r="J43" s="267">
        <f t="shared" si="12"/>
        <v>0</v>
      </c>
      <c r="K43" s="267">
        <f t="shared" si="12"/>
        <v>0</v>
      </c>
      <c r="L43" s="267">
        <f t="shared" si="12"/>
        <v>0</v>
      </c>
      <c r="M43" s="267">
        <f t="shared" si="12"/>
        <v>0</v>
      </c>
      <c r="N43" s="267">
        <f t="shared" si="12"/>
        <v>0</v>
      </c>
      <c r="O43" s="267">
        <f t="shared" si="12"/>
        <v>0</v>
      </c>
      <c r="P43" s="267">
        <f t="shared" si="12"/>
        <v>0</v>
      </c>
      <c r="Q43" s="267">
        <f t="shared" si="12"/>
        <v>0</v>
      </c>
      <c r="R43" s="267">
        <f t="shared" si="12"/>
        <v>0</v>
      </c>
      <c r="S43" s="267">
        <f t="shared" si="12"/>
        <v>0</v>
      </c>
      <c r="T43" s="267">
        <f t="shared" si="12"/>
        <v>0</v>
      </c>
      <c r="U43" s="267">
        <f t="shared" si="12"/>
        <v>0</v>
      </c>
      <c r="V43" s="267">
        <f t="shared" si="12"/>
        <v>0</v>
      </c>
      <c r="W43" s="267">
        <f t="shared" si="12"/>
        <v>0</v>
      </c>
      <c r="X43" s="267">
        <f>X42-X44</f>
        <v>0</v>
      </c>
      <c r="Y43" s="267">
        <f>Y42-Y44</f>
        <v>0</v>
      </c>
      <c r="Z43" s="267">
        <f>Z42-Z44</f>
        <v>0</v>
      </c>
      <c r="AA43" s="267">
        <f>AA42-AA44</f>
        <v>0</v>
      </c>
      <c r="AB43" s="267">
        <f t="shared" si="12"/>
        <v>0</v>
      </c>
      <c r="BH43" s="819" t="s">
        <v>969</v>
      </c>
      <c r="BI43" s="255">
        <f t="shared" ref="BI43:CE43" si="13">BI42-BI44</f>
        <v>0</v>
      </c>
      <c r="BJ43" s="255">
        <f t="shared" si="13"/>
        <v>0</v>
      </c>
      <c r="BK43" s="255">
        <f t="shared" si="13"/>
        <v>0</v>
      </c>
      <c r="BL43" s="255">
        <f t="shared" si="13"/>
        <v>0</v>
      </c>
      <c r="BM43" s="255">
        <f t="shared" si="13"/>
        <v>0</v>
      </c>
      <c r="BN43" s="255">
        <f t="shared" si="13"/>
        <v>0</v>
      </c>
      <c r="BO43" s="255">
        <f t="shared" si="13"/>
        <v>0</v>
      </c>
      <c r="BP43" s="255">
        <f t="shared" si="13"/>
        <v>0</v>
      </c>
      <c r="BQ43" s="255">
        <f t="shared" si="13"/>
        <v>0</v>
      </c>
      <c r="BR43" s="255">
        <f t="shared" si="13"/>
        <v>0</v>
      </c>
      <c r="BS43" s="255">
        <f t="shared" si="13"/>
        <v>0</v>
      </c>
      <c r="BT43" s="255">
        <f t="shared" si="13"/>
        <v>0</v>
      </c>
      <c r="BU43" s="255">
        <f t="shared" si="13"/>
        <v>0</v>
      </c>
      <c r="BV43" s="255">
        <f t="shared" si="13"/>
        <v>0</v>
      </c>
      <c r="BW43" s="255">
        <f t="shared" si="13"/>
        <v>0</v>
      </c>
      <c r="BX43" s="255">
        <f t="shared" si="13"/>
        <v>0</v>
      </c>
      <c r="BY43" s="255">
        <f t="shared" si="13"/>
        <v>0</v>
      </c>
      <c r="BZ43" s="255">
        <f t="shared" si="13"/>
        <v>0</v>
      </c>
      <c r="CA43" s="255">
        <f>CA42-CA44</f>
        <v>0</v>
      </c>
      <c r="CB43" s="255">
        <f>CB42-CB44</f>
        <v>0</v>
      </c>
      <c r="CC43" s="255">
        <f>CC42-CC44</f>
        <v>0</v>
      </c>
      <c r="CD43" s="255">
        <f>CD42-CD44</f>
        <v>0</v>
      </c>
      <c r="CE43" s="255">
        <f t="shared" si="13"/>
        <v>0</v>
      </c>
      <c r="CF43"/>
      <c r="CG43"/>
      <c r="CH43"/>
      <c r="CI43"/>
      <c r="CO43" s="116" t="s">
        <v>723</v>
      </c>
    </row>
    <row r="44" spans="1:93" s="116" customFormat="1" ht="12.75" x14ac:dyDescent="0.2">
      <c r="A44" s="116" t="s">
        <v>314</v>
      </c>
      <c r="B44" s="118" t="s">
        <v>660</v>
      </c>
      <c r="C44" s="118" t="s">
        <v>141</v>
      </c>
      <c r="D44" s="116" t="s">
        <v>453</v>
      </c>
      <c r="E44" s="876" t="s">
        <v>1054</v>
      </c>
      <c r="F44" s="268"/>
      <c r="G44" s="268"/>
      <c r="H44" s="268"/>
      <c r="I44" s="268"/>
      <c r="J44" s="268"/>
      <c r="K44" s="268"/>
      <c r="L44" s="268"/>
      <c r="M44" s="268"/>
      <c r="N44" s="268"/>
      <c r="O44" s="268"/>
      <c r="P44" s="268"/>
      <c r="Q44" s="268"/>
      <c r="R44" s="268"/>
      <c r="S44" s="268"/>
      <c r="T44" s="268"/>
      <c r="U44" s="268"/>
      <c r="V44" s="268"/>
      <c r="W44" s="268"/>
      <c r="X44" s="268"/>
      <c r="Y44" s="268"/>
      <c r="Z44" s="268"/>
      <c r="AA44" s="268"/>
      <c r="AB44" s="760">
        <v>0</v>
      </c>
      <c r="BH44" s="819" t="s">
        <v>970</v>
      </c>
      <c r="BI44" s="255"/>
      <c r="BJ44" s="255"/>
      <c r="BK44" s="255"/>
      <c r="BL44" s="255"/>
      <c r="BM44" s="255"/>
      <c r="BN44" s="255"/>
      <c r="BO44" s="255"/>
      <c r="BP44" s="255"/>
      <c r="BQ44" s="255"/>
      <c r="BR44" s="255"/>
      <c r="BS44" s="255"/>
      <c r="BT44" s="255"/>
      <c r="BU44" s="255"/>
      <c r="BV44" s="255"/>
      <c r="BW44" s="255"/>
      <c r="BX44" s="255"/>
      <c r="BY44" s="255"/>
      <c r="BZ44" s="255"/>
      <c r="CA44" s="255"/>
      <c r="CB44" s="255"/>
      <c r="CC44" s="255"/>
      <c r="CD44" s="255"/>
      <c r="CE44" s="255"/>
      <c r="CF44"/>
      <c r="CG44"/>
      <c r="CH44"/>
      <c r="CI44"/>
      <c r="CO44" s="116" t="s">
        <v>724</v>
      </c>
    </row>
    <row r="45" spans="1:93" s="116" customFormat="1" ht="15.95" customHeight="1" x14ac:dyDescent="0.2">
      <c r="B45" s="118"/>
      <c r="E45" s="484" t="str">
        <f t="shared" si="9"/>
        <v>Recoverable gas</v>
      </c>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BH45" s="821" t="s">
        <v>971</v>
      </c>
      <c r="BI45" s="255">
        <v>0</v>
      </c>
      <c r="BJ45" s="255">
        <v>0</v>
      </c>
      <c r="BK45" s="255">
        <v>0</v>
      </c>
      <c r="BL45" s="255">
        <v>0</v>
      </c>
      <c r="BM45" s="255">
        <v>0</v>
      </c>
      <c r="BN45" s="255">
        <v>0</v>
      </c>
      <c r="BO45" s="255">
        <v>0</v>
      </c>
      <c r="BP45" s="255">
        <v>0</v>
      </c>
      <c r="BQ45" s="255">
        <v>0</v>
      </c>
      <c r="BR45" s="255">
        <v>0</v>
      </c>
      <c r="BS45" s="255">
        <v>0</v>
      </c>
      <c r="BT45" s="255">
        <v>0</v>
      </c>
      <c r="BU45" s="255">
        <v>0</v>
      </c>
      <c r="BV45" s="255">
        <v>0</v>
      </c>
      <c r="BW45" s="255">
        <v>0</v>
      </c>
      <c r="BX45" s="255">
        <v>0</v>
      </c>
      <c r="BY45" s="255">
        <v>0</v>
      </c>
      <c r="BZ45" s="255">
        <v>0</v>
      </c>
      <c r="CA45" s="255">
        <v>0</v>
      </c>
      <c r="CB45" s="255">
        <v>0</v>
      </c>
      <c r="CC45" s="255">
        <v>0</v>
      </c>
      <c r="CD45" s="255">
        <v>0</v>
      </c>
      <c r="CE45" s="255">
        <v>0</v>
      </c>
      <c r="CF45"/>
      <c r="CG45"/>
      <c r="CH45"/>
      <c r="CI45"/>
      <c r="CO45" s="249" t="s">
        <v>634</v>
      </c>
    </row>
    <row r="46" spans="1:93" s="116" customFormat="1" ht="14.25" customHeight="1" x14ac:dyDescent="0.2">
      <c r="A46" s="116" t="s">
        <v>314</v>
      </c>
      <c r="B46" s="118" t="s">
        <v>660</v>
      </c>
      <c r="C46" s="118" t="s">
        <v>601</v>
      </c>
      <c r="E46" s="875" t="s">
        <v>1056</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v>0</v>
      </c>
      <c r="BH46" s="775" t="s">
        <v>904</v>
      </c>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c r="CG46"/>
      <c r="CH46"/>
      <c r="CI46"/>
      <c r="CO46" s="775" t="s">
        <v>1025</v>
      </c>
    </row>
    <row r="47" spans="1:93" s="116" customFormat="1" ht="14.25" customHeight="1" x14ac:dyDescent="0.2">
      <c r="A47" s="116" t="s">
        <v>314</v>
      </c>
      <c r="B47" s="118" t="s">
        <v>660</v>
      </c>
      <c r="C47" s="118" t="s">
        <v>586</v>
      </c>
      <c r="E47" s="875" t="s">
        <v>1057</v>
      </c>
      <c r="F47" s="140"/>
      <c r="G47" s="140"/>
      <c r="H47" s="140"/>
      <c r="I47" s="140"/>
      <c r="J47" s="140"/>
      <c r="K47" s="140"/>
      <c r="L47" s="140"/>
      <c r="M47" s="140"/>
      <c r="N47" s="140"/>
      <c r="O47" s="140"/>
      <c r="P47" s="140"/>
      <c r="Q47" s="140"/>
      <c r="R47" s="140"/>
      <c r="S47" s="140"/>
      <c r="T47" s="140"/>
      <c r="U47" s="140"/>
      <c r="V47" s="140"/>
      <c r="W47" s="140"/>
      <c r="X47" s="140"/>
      <c r="Y47" s="140"/>
      <c r="Z47" s="140"/>
      <c r="AA47" s="140"/>
      <c r="AB47" s="140">
        <v>0</v>
      </c>
      <c r="BH47" s="775" t="s">
        <v>905</v>
      </c>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c r="CG47"/>
      <c r="CH47"/>
      <c r="CI47"/>
      <c r="CO47" s="775" t="s">
        <v>1026</v>
      </c>
    </row>
    <row r="48" spans="1:93" s="116" customFormat="1" ht="14.25" customHeight="1" x14ac:dyDescent="0.2">
      <c r="A48" s="116" t="s">
        <v>314</v>
      </c>
      <c r="B48" s="118" t="s">
        <v>660</v>
      </c>
      <c r="C48" s="774" t="s">
        <v>900</v>
      </c>
      <c r="E48" s="875" t="s">
        <v>1059</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v>0</v>
      </c>
      <c r="BH48" s="775" t="s">
        <v>902</v>
      </c>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c r="CG48"/>
      <c r="CH48"/>
      <c r="CI48"/>
      <c r="CO48" s="775" t="s">
        <v>1027</v>
      </c>
    </row>
    <row r="49" spans="1:93" s="116" customFormat="1" ht="14.25" customHeight="1" x14ac:dyDescent="0.2">
      <c r="A49" s="116" t="s">
        <v>314</v>
      </c>
      <c r="B49" s="118" t="s">
        <v>660</v>
      </c>
      <c r="C49" s="774" t="s">
        <v>901</v>
      </c>
      <c r="E49" s="875" t="s">
        <v>1058</v>
      </c>
      <c r="F49" s="140"/>
      <c r="G49" s="140"/>
      <c r="H49" s="140"/>
      <c r="I49" s="140"/>
      <c r="J49" s="140"/>
      <c r="K49" s="140"/>
      <c r="L49" s="140"/>
      <c r="M49" s="140"/>
      <c r="N49" s="140"/>
      <c r="O49" s="140"/>
      <c r="P49" s="140"/>
      <c r="Q49" s="140"/>
      <c r="R49" s="140"/>
      <c r="S49" s="140"/>
      <c r="T49" s="140"/>
      <c r="U49" s="140"/>
      <c r="V49" s="140"/>
      <c r="W49" s="140"/>
      <c r="X49" s="140"/>
      <c r="Y49" s="140"/>
      <c r="Z49" s="140"/>
      <c r="AA49" s="140"/>
      <c r="AB49" s="140">
        <v>0</v>
      </c>
      <c r="BH49" s="775" t="s">
        <v>903</v>
      </c>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255"/>
      <c r="CF49"/>
      <c r="CG49"/>
      <c r="CH49"/>
      <c r="CI49"/>
      <c r="CO49" s="775" t="s">
        <v>1028</v>
      </c>
    </row>
    <row r="50" spans="1:93" s="116" customFormat="1" ht="14.25" customHeight="1" x14ac:dyDescent="0.2">
      <c r="B50" s="118"/>
      <c r="C50" s="113"/>
      <c r="E50" s="879" t="s">
        <v>1245</v>
      </c>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BH50" s="821" t="s">
        <v>682</v>
      </c>
      <c r="BI50" s="255">
        <v>0</v>
      </c>
      <c r="BJ50" s="255">
        <v>0</v>
      </c>
      <c r="BK50" s="255">
        <v>0</v>
      </c>
      <c r="BL50" s="255">
        <v>0</v>
      </c>
      <c r="BM50" s="255">
        <v>0</v>
      </c>
      <c r="BN50" s="255">
        <v>0</v>
      </c>
      <c r="BO50" s="255">
        <v>0</v>
      </c>
      <c r="BP50" s="255">
        <v>0</v>
      </c>
      <c r="BQ50" s="255">
        <v>0</v>
      </c>
      <c r="BR50" s="255">
        <v>0</v>
      </c>
      <c r="BS50" s="255">
        <v>0</v>
      </c>
      <c r="BT50" s="255">
        <v>0</v>
      </c>
      <c r="BU50" s="255">
        <v>0</v>
      </c>
      <c r="BV50" s="255">
        <v>0</v>
      </c>
      <c r="BW50" s="255">
        <v>0</v>
      </c>
      <c r="BX50" s="255">
        <v>0</v>
      </c>
      <c r="BY50" s="255">
        <v>0</v>
      </c>
      <c r="BZ50" s="255">
        <v>0</v>
      </c>
      <c r="CA50" s="255">
        <v>0</v>
      </c>
      <c r="CB50" s="255">
        <v>0</v>
      </c>
      <c r="CC50" s="255">
        <v>0</v>
      </c>
      <c r="CD50" s="255">
        <v>0</v>
      </c>
      <c r="CE50" s="255">
        <v>0</v>
      </c>
      <c r="CF50"/>
      <c r="CG50"/>
      <c r="CH50"/>
      <c r="CI50"/>
      <c r="CO50" s="249" t="s">
        <v>682</v>
      </c>
    </row>
    <row r="51" spans="1:93" s="116" customFormat="1" ht="14.25" customHeight="1" x14ac:dyDescent="0.2">
      <c r="A51" s="116" t="s">
        <v>314</v>
      </c>
      <c r="B51" s="118" t="s">
        <v>660</v>
      </c>
      <c r="C51" s="118" t="s">
        <v>602</v>
      </c>
      <c r="E51" s="639" t="str">
        <f t="shared" si="9"/>
        <v>Gas vented</v>
      </c>
      <c r="F51" s="140"/>
      <c r="G51" s="140"/>
      <c r="H51" s="140"/>
      <c r="I51" s="140"/>
      <c r="J51" s="140"/>
      <c r="K51" s="140"/>
      <c r="L51" s="140"/>
      <c r="M51" s="140"/>
      <c r="N51" s="140"/>
      <c r="O51" s="140"/>
      <c r="P51" s="140"/>
      <c r="Q51" s="140"/>
      <c r="R51" s="140"/>
      <c r="S51" s="140"/>
      <c r="T51" s="140"/>
      <c r="U51" s="140"/>
      <c r="V51" s="140"/>
      <c r="W51" s="140"/>
      <c r="X51" s="140"/>
      <c r="Y51" s="140"/>
      <c r="Z51" s="140"/>
      <c r="AA51" s="140"/>
      <c r="AB51" s="160">
        <v>0</v>
      </c>
      <c r="BH51" s="822" t="s">
        <v>972</v>
      </c>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c r="CG51"/>
      <c r="CH51"/>
      <c r="CI51"/>
      <c r="CO51" s="248" t="s">
        <v>635</v>
      </c>
    </row>
    <row r="52" spans="1:93" s="116" customFormat="1" ht="14.25" customHeight="1" x14ac:dyDescent="0.2">
      <c r="A52" s="116" t="s">
        <v>314</v>
      </c>
      <c r="B52" s="118" t="s">
        <v>660</v>
      </c>
      <c r="C52" s="118" t="s">
        <v>603</v>
      </c>
      <c r="E52" s="639" t="str">
        <f t="shared" si="9"/>
        <v>Gas flared</v>
      </c>
      <c r="F52" s="140"/>
      <c r="G52" s="140"/>
      <c r="H52" s="140"/>
      <c r="I52" s="140"/>
      <c r="J52" s="140"/>
      <c r="K52" s="140"/>
      <c r="L52" s="140"/>
      <c r="M52" s="140"/>
      <c r="N52" s="140"/>
      <c r="O52" s="140"/>
      <c r="P52" s="140"/>
      <c r="Q52" s="140"/>
      <c r="R52" s="140"/>
      <c r="S52" s="140"/>
      <c r="T52" s="140"/>
      <c r="U52" s="140"/>
      <c r="V52" s="140"/>
      <c r="W52" s="140"/>
      <c r="X52" s="140"/>
      <c r="Y52" s="140"/>
      <c r="Z52" s="140"/>
      <c r="AA52" s="140"/>
      <c r="AB52" s="160">
        <v>0</v>
      </c>
      <c r="BH52" s="822" t="s">
        <v>973</v>
      </c>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c r="CG52"/>
      <c r="CH52"/>
      <c r="CI52"/>
      <c r="CO52" s="248" t="s">
        <v>636</v>
      </c>
    </row>
    <row r="53" spans="1:93" s="116" customFormat="1" ht="14.25" customHeight="1" x14ac:dyDescent="0.2">
      <c r="B53" s="118"/>
      <c r="E53" s="879" t="s">
        <v>1245</v>
      </c>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BH53" s="821" t="s">
        <v>1002</v>
      </c>
      <c r="BI53" s="255">
        <v>0</v>
      </c>
      <c r="BJ53" s="255">
        <v>0</v>
      </c>
      <c r="BK53" s="255">
        <v>0</v>
      </c>
      <c r="BL53" s="255">
        <v>0</v>
      </c>
      <c r="BM53" s="255">
        <v>0</v>
      </c>
      <c r="BN53" s="255">
        <v>0</v>
      </c>
      <c r="BO53" s="255">
        <v>0</v>
      </c>
      <c r="BP53" s="255">
        <v>0</v>
      </c>
      <c r="BQ53" s="255">
        <v>0</v>
      </c>
      <c r="BR53" s="255">
        <v>0</v>
      </c>
      <c r="BS53" s="255">
        <v>0</v>
      </c>
      <c r="BT53" s="255">
        <v>0</v>
      </c>
      <c r="BU53" s="255">
        <v>0</v>
      </c>
      <c r="BV53" s="255">
        <v>0</v>
      </c>
      <c r="BW53" s="255">
        <v>0</v>
      </c>
      <c r="BX53" s="255">
        <v>0</v>
      </c>
      <c r="BY53" s="255">
        <v>0</v>
      </c>
      <c r="BZ53" s="255">
        <v>0</v>
      </c>
      <c r="CA53" s="255">
        <v>0</v>
      </c>
      <c r="CB53" s="255">
        <v>0</v>
      </c>
      <c r="CC53" s="255">
        <v>0</v>
      </c>
      <c r="CD53" s="255">
        <v>0</v>
      </c>
      <c r="CE53" s="255">
        <v>0</v>
      </c>
      <c r="CF53"/>
      <c r="CG53"/>
      <c r="CH53"/>
      <c r="CI53"/>
      <c r="CO53" s="249" t="s">
        <v>637</v>
      </c>
    </row>
    <row r="54" spans="1:93" s="116" customFormat="1" ht="14.25" customHeight="1" x14ac:dyDescent="0.2">
      <c r="A54" s="116" t="s">
        <v>314</v>
      </c>
      <c r="B54" s="118" t="s">
        <v>660</v>
      </c>
      <c r="C54" s="118" t="s">
        <v>142</v>
      </c>
      <c r="E54" s="639" t="str">
        <f t="shared" si="9"/>
        <v>Cushion gas closing stock level</v>
      </c>
      <c r="F54" s="140"/>
      <c r="G54" s="140"/>
      <c r="H54" s="140"/>
      <c r="I54" s="140"/>
      <c r="J54" s="140"/>
      <c r="K54" s="140"/>
      <c r="L54" s="140"/>
      <c r="M54" s="140"/>
      <c r="N54" s="140"/>
      <c r="O54" s="140"/>
      <c r="P54" s="140"/>
      <c r="Q54" s="140"/>
      <c r="R54" s="140"/>
      <c r="S54" s="140"/>
      <c r="T54" s="140"/>
      <c r="U54" s="140"/>
      <c r="V54" s="140"/>
      <c r="W54" s="140"/>
      <c r="X54" s="140"/>
      <c r="Y54" s="140"/>
      <c r="Z54" s="140"/>
      <c r="AA54" s="140"/>
      <c r="AB54" s="160">
        <v>0</v>
      </c>
      <c r="BH54" s="822" t="s">
        <v>975</v>
      </c>
      <c r="BI54" s="255"/>
      <c r="BJ54" s="255"/>
      <c r="BK54" s="255"/>
      <c r="BL54" s="255"/>
      <c r="BM54" s="255"/>
      <c r="BN54" s="255"/>
      <c r="BO54" s="255"/>
      <c r="BP54" s="255"/>
      <c r="BQ54" s="255"/>
      <c r="BR54" s="255"/>
      <c r="BS54" s="255"/>
      <c r="BT54" s="255"/>
      <c r="BU54" s="255"/>
      <c r="BV54" s="255"/>
      <c r="BW54" s="255"/>
      <c r="BX54" s="255"/>
      <c r="BY54" s="255"/>
      <c r="BZ54" s="255"/>
      <c r="CA54" s="255"/>
      <c r="CB54" s="255"/>
      <c r="CC54" s="255"/>
      <c r="CD54" s="255"/>
      <c r="CE54" s="255"/>
      <c r="CF54"/>
      <c r="CG54"/>
      <c r="CH54"/>
      <c r="CI54"/>
      <c r="CO54" s="248" t="s">
        <v>638</v>
      </c>
    </row>
    <row r="55" spans="1:93" s="116" customFormat="1" ht="14.25" customHeight="1" x14ac:dyDescent="0.2">
      <c r="B55" s="118"/>
      <c r="C55" s="118"/>
      <c r="E55" s="879" t="s">
        <v>1249</v>
      </c>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BH55" s="821" t="s">
        <v>976</v>
      </c>
      <c r="BI55" s="255">
        <v>0</v>
      </c>
      <c r="BJ55" s="255">
        <v>0</v>
      </c>
      <c r="BK55" s="255">
        <v>0</v>
      </c>
      <c r="BL55" s="255">
        <v>0</v>
      </c>
      <c r="BM55" s="255">
        <v>0</v>
      </c>
      <c r="BN55" s="255">
        <v>0</v>
      </c>
      <c r="BO55" s="255">
        <v>0</v>
      </c>
      <c r="BP55" s="255">
        <v>0</v>
      </c>
      <c r="BQ55" s="255">
        <v>0</v>
      </c>
      <c r="BR55" s="255">
        <v>0</v>
      </c>
      <c r="BS55" s="255">
        <v>0</v>
      </c>
      <c r="BT55" s="255">
        <v>0</v>
      </c>
      <c r="BU55" s="255">
        <v>0</v>
      </c>
      <c r="BV55" s="255">
        <v>0</v>
      </c>
      <c r="BW55" s="255">
        <v>0</v>
      </c>
      <c r="BX55" s="255">
        <v>0</v>
      </c>
      <c r="BY55" s="255">
        <v>0</v>
      </c>
      <c r="BZ55" s="255">
        <v>0</v>
      </c>
      <c r="CA55" s="255">
        <v>0</v>
      </c>
      <c r="CB55" s="255">
        <v>0</v>
      </c>
      <c r="CC55" s="255">
        <v>0</v>
      </c>
      <c r="CD55" s="255">
        <v>0</v>
      </c>
      <c r="CE55" s="255">
        <v>0</v>
      </c>
      <c r="CF55"/>
      <c r="CG55"/>
      <c r="CH55"/>
      <c r="CI55"/>
      <c r="CO55" s="249" t="s">
        <v>160</v>
      </c>
    </row>
    <row r="56" spans="1:93" s="116" customFormat="1" ht="14.25" customHeight="1" x14ac:dyDescent="0.2">
      <c r="A56" s="116" t="s">
        <v>314</v>
      </c>
      <c r="B56" s="118" t="s">
        <v>660</v>
      </c>
      <c r="C56" s="232" t="s">
        <v>618</v>
      </c>
      <c r="E56" s="875" t="s">
        <v>1062</v>
      </c>
      <c r="F56" s="140"/>
      <c r="G56" s="140"/>
      <c r="H56" s="140"/>
      <c r="I56" s="140"/>
      <c r="J56" s="140"/>
      <c r="K56" s="140"/>
      <c r="L56" s="140"/>
      <c r="M56" s="140"/>
      <c r="N56" s="140"/>
      <c r="O56" s="140"/>
      <c r="P56" s="140"/>
      <c r="Q56" s="140"/>
      <c r="R56" s="140"/>
      <c r="S56" s="140"/>
      <c r="T56" s="140"/>
      <c r="U56" s="140"/>
      <c r="V56" s="140"/>
      <c r="W56" s="140"/>
      <c r="X56" s="140"/>
      <c r="Y56" s="140"/>
      <c r="Z56" s="140"/>
      <c r="AA56" s="140"/>
      <c r="AB56" s="160">
        <v>0</v>
      </c>
      <c r="BH56" s="775" t="s">
        <v>977</v>
      </c>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c r="CG56"/>
      <c r="CH56"/>
      <c r="CI56"/>
      <c r="CO56" s="248" t="s">
        <v>161</v>
      </c>
    </row>
    <row r="57" spans="1:93" s="116" customFormat="1" ht="14.25" customHeight="1" x14ac:dyDescent="0.2">
      <c r="A57" s="116" t="s">
        <v>314</v>
      </c>
      <c r="B57" s="118" t="s">
        <v>660</v>
      </c>
      <c r="C57" s="232" t="s">
        <v>619</v>
      </c>
      <c r="E57" s="875" t="s">
        <v>1063</v>
      </c>
      <c r="F57" s="140"/>
      <c r="G57" s="140"/>
      <c r="H57" s="140"/>
      <c r="I57" s="140"/>
      <c r="J57" s="140"/>
      <c r="K57" s="140"/>
      <c r="L57" s="140"/>
      <c r="M57" s="140"/>
      <c r="N57" s="140"/>
      <c r="O57" s="140"/>
      <c r="P57" s="140"/>
      <c r="Q57" s="140"/>
      <c r="R57" s="140"/>
      <c r="S57" s="140"/>
      <c r="T57" s="140"/>
      <c r="U57" s="140"/>
      <c r="V57" s="140"/>
      <c r="W57" s="140"/>
      <c r="X57" s="140"/>
      <c r="Y57" s="140"/>
      <c r="Z57" s="140"/>
      <c r="AA57" s="140"/>
      <c r="AB57" s="160">
        <v>0</v>
      </c>
      <c r="BH57" s="775" t="s">
        <v>978</v>
      </c>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c r="CG57"/>
      <c r="CH57"/>
      <c r="CI57"/>
      <c r="CO57" s="248" t="s">
        <v>162</v>
      </c>
    </row>
    <row r="58" spans="1:93" s="116" customFormat="1" ht="14.25" customHeight="1" x14ac:dyDescent="0.2">
      <c r="A58" s="116" t="s">
        <v>314</v>
      </c>
      <c r="B58" s="118" t="s">
        <v>660</v>
      </c>
      <c r="C58" s="232" t="s">
        <v>620</v>
      </c>
      <c r="E58" s="875" t="s">
        <v>1061</v>
      </c>
      <c r="F58" s="140"/>
      <c r="G58" s="140"/>
      <c r="H58" s="140"/>
      <c r="I58" s="140"/>
      <c r="J58" s="140"/>
      <c r="K58" s="140"/>
      <c r="L58" s="140"/>
      <c r="M58" s="140"/>
      <c r="N58" s="140"/>
      <c r="O58" s="140"/>
      <c r="P58" s="140"/>
      <c r="Q58" s="140"/>
      <c r="R58" s="140"/>
      <c r="S58" s="140"/>
      <c r="T58" s="140"/>
      <c r="U58" s="140"/>
      <c r="V58" s="140"/>
      <c r="W58" s="140"/>
      <c r="X58" s="140"/>
      <c r="Y58" s="140"/>
      <c r="Z58" s="140"/>
      <c r="AA58" s="140"/>
      <c r="AB58" s="160">
        <v>0</v>
      </c>
      <c r="BH58" s="775" t="s">
        <v>979</v>
      </c>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c r="CG58"/>
      <c r="CH58"/>
      <c r="CI58"/>
      <c r="CO58" s="248" t="s">
        <v>163</v>
      </c>
    </row>
    <row r="59" spans="1:93" s="116" customFormat="1" ht="4.5" customHeight="1" thickBot="1" x14ac:dyDescent="0.25">
      <c r="E59" s="254"/>
      <c r="F59" s="847"/>
      <c r="G59" s="847"/>
      <c r="H59" s="847"/>
      <c r="I59" s="847"/>
      <c r="J59" s="847"/>
      <c r="K59" s="847"/>
      <c r="L59" s="847"/>
      <c r="M59" s="847"/>
      <c r="N59" s="847"/>
      <c r="O59" s="847"/>
      <c r="P59" s="847"/>
      <c r="Q59" s="847"/>
      <c r="R59" s="847"/>
      <c r="S59" s="847"/>
      <c r="T59" s="847"/>
      <c r="U59" s="847"/>
      <c r="V59" s="847"/>
      <c r="W59" s="847"/>
      <c r="X59" s="847"/>
      <c r="Y59" s="847"/>
      <c r="Z59" s="847"/>
      <c r="AA59" s="847"/>
      <c r="AB59" s="847"/>
      <c r="BH59" s="254"/>
      <c r="BI59" s="255"/>
      <c r="BJ59" s="255"/>
      <c r="BK59" s="255"/>
      <c r="BL59" s="255"/>
      <c r="BM59" s="255"/>
      <c r="BN59" s="255"/>
      <c r="BO59" s="255"/>
      <c r="BP59" s="255"/>
      <c r="BQ59" s="255"/>
      <c r="BR59" s="255"/>
      <c r="BS59" s="255"/>
      <c r="BT59" s="255"/>
      <c r="BU59" s="255"/>
      <c r="BV59" s="255"/>
      <c r="BW59" s="255"/>
      <c r="BX59" s="255"/>
      <c r="BY59" s="255"/>
      <c r="BZ59" s="255"/>
      <c r="CA59" s="255"/>
      <c r="CB59" s="255"/>
      <c r="CC59" s="255"/>
      <c r="CD59" s="255"/>
      <c r="CE59" s="255"/>
      <c r="CF59"/>
      <c r="CG59"/>
      <c r="CH59"/>
      <c r="CI59"/>
      <c r="CO59" s="254"/>
    </row>
    <row r="60" spans="1:93" s="116" customFormat="1" ht="27" customHeight="1" x14ac:dyDescent="0.2">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BH60" s="772"/>
      <c r="BI60" s="255"/>
      <c r="BJ60" s="255"/>
      <c r="BK60" s="255"/>
      <c r="BL60" s="255"/>
      <c r="BM60" s="255"/>
      <c r="BN60" s="255"/>
      <c r="BO60" s="255"/>
      <c r="BP60" s="255"/>
      <c r="BQ60" s="255"/>
      <c r="BR60" s="255"/>
      <c r="BS60" s="255"/>
      <c r="BT60" s="255"/>
      <c r="BU60" s="255"/>
      <c r="BV60" s="255"/>
      <c r="BW60" s="255"/>
      <c r="BX60" s="255"/>
      <c r="BY60" s="255"/>
      <c r="BZ60" s="255"/>
      <c r="CA60" s="255"/>
      <c r="CB60" s="255"/>
      <c r="CC60" s="255"/>
      <c r="CD60" s="255"/>
      <c r="CE60" s="255"/>
      <c r="CF60"/>
      <c r="CG60"/>
      <c r="CH60"/>
      <c r="CI60"/>
    </row>
    <row r="61" spans="1:93" ht="27" customHeight="1" thickBot="1" x14ac:dyDescent="0.3">
      <c r="E61" s="483" t="s">
        <v>1247</v>
      </c>
      <c r="F61" s="115">
        <f t="shared" ref="F61:AB61" si="14">F3</f>
        <v>1990</v>
      </c>
      <c r="G61" s="115">
        <f t="shared" si="14"/>
        <v>1991</v>
      </c>
      <c r="H61" s="115">
        <f t="shared" si="14"/>
        <v>1992</v>
      </c>
      <c r="I61" s="115">
        <f t="shared" si="14"/>
        <v>1993</v>
      </c>
      <c r="J61" s="115">
        <f t="shared" si="14"/>
        <v>1994</v>
      </c>
      <c r="K61" s="115">
        <f t="shared" si="14"/>
        <v>1995</v>
      </c>
      <c r="L61" s="115">
        <f t="shared" si="14"/>
        <v>1996</v>
      </c>
      <c r="M61" s="115">
        <f t="shared" si="14"/>
        <v>1997</v>
      </c>
      <c r="N61" s="115">
        <f t="shared" si="14"/>
        <v>1998</v>
      </c>
      <c r="O61" s="115">
        <f t="shared" si="14"/>
        <v>1999</v>
      </c>
      <c r="P61" s="115">
        <f t="shared" si="14"/>
        <v>2000</v>
      </c>
      <c r="Q61" s="115">
        <f t="shared" si="14"/>
        <v>2001</v>
      </c>
      <c r="R61" s="115">
        <f t="shared" si="14"/>
        <v>2002</v>
      </c>
      <c r="S61" s="115">
        <f t="shared" si="14"/>
        <v>2003</v>
      </c>
      <c r="T61" s="115">
        <f t="shared" si="14"/>
        <v>2004</v>
      </c>
      <c r="U61" s="115">
        <f t="shared" si="14"/>
        <v>2005</v>
      </c>
      <c r="V61" s="115">
        <f t="shared" ref="V61:AA61" si="15">V3</f>
        <v>2006</v>
      </c>
      <c r="W61" s="115">
        <f t="shared" si="15"/>
        <v>2007</v>
      </c>
      <c r="X61" s="115">
        <f t="shared" si="15"/>
        <v>2008</v>
      </c>
      <c r="Y61" s="115">
        <f t="shared" si="15"/>
        <v>2009</v>
      </c>
      <c r="Z61" s="115">
        <f t="shared" si="15"/>
        <v>2010</v>
      </c>
      <c r="AA61" s="115">
        <f t="shared" si="15"/>
        <v>2011</v>
      </c>
      <c r="AB61" s="115">
        <f t="shared" si="14"/>
        <v>2012</v>
      </c>
      <c r="BH61" s="117" t="s">
        <v>681</v>
      </c>
      <c r="BI61" s="255">
        <f t="shared" ref="BI61:CE61" si="16">BI3</f>
        <v>1990</v>
      </c>
      <c r="BJ61" s="255">
        <f t="shared" si="16"/>
        <v>1991</v>
      </c>
      <c r="BK61" s="255">
        <f t="shared" si="16"/>
        <v>1992</v>
      </c>
      <c r="BL61" s="255">
        <f t="shared" si="16"/>
        <v>1993</v>
      </c>
      <c r="BM61" s="255">
        <f t="shared" si="16"/>
        <v>1994</v>
      </c>
      <c r="BN61" s="255">
        <f t="shared" si="16"/>
        <v>1995</v>
      </c>
      <c r="BO61" s="255">
        <f t="shared" si="16"/>
        <v>1996</v>
      </c>
      <c r="BP61" s="255">
        <f t="shared" si="16"/>
        <v>1997</v>
      </c>
      <c r="BQ61" s="255">
        <f t="shared" si="16"/>
        <v>1998</v>
      </c>
      <c r="BR61" s="255">
        <f t="shared" si="16"/>
        <v>1999</v>
      </c>
      <c r="BS61" s="255">
        <f t="shared" si="16"/>
        <v>2000</v>
      </c>
      <c r="BT61" s="255">
        <f t="shared" si="16"/>
        <v>2001</v>
      </c>
      <c r="BU61" s="255">
        <f t="shared" si="16"/>
        <v>2002</v>
      </c>
      <c r="BV61" s="255">
        <f t="shared" si="16"/>
        <v>2003</v>
      </c>
      <c r="BW61" s="255">
        <f t="shared" si="16"/>
        <v>2004</v>
      </c>
      <c r="BX61" s="255">
        <f t="shared" si="16"/>
        <v>2005</v>
      </c>
      <c r="BY61" s="255">
        <f t="shared" ref="BY61:CD61" si="17">BY3</f>
        <v>2006</v>
      </c>
      <c r="BZ61" s="255">
        <f t="shared" si="17"/>
        <v>2007</v>
      </c>
      <c r="CA61" s="255">
        <f t="shared" si="17"/>
        <v>2008</v>
      </c>
      <c r="CB61" s="255">
        <f t="shared" si="17"/>
        <v>2009</v>
      </c>
      <c r="CC61" s="255">
        <f t="shared" si="17"/>
        <v>2010</v>
      </c>
      <c r="CD61" s="255">
        <f t="shared" si="17"/>
        <v>2011</v>
      </c>
      <c r="CE61" s="255">
        <f t="shared" si="16"/>
        <v>2012</v>
      </c>
      <c r="CO61" s="117" t="s">
        <v>503</v>
      </c>
    </row>
    <row r="62" spans="1:93" s="116" customFormat="1" ht="18" customHeight="1" x14ac:dyDescent="0.2">
      <c r="A62" s="116" t="s">
        <v>314</v>
      </c>
      <c r="B62" s="118" t="s">
        <v>605</v>
      </c>
      <c r="C62" s="118" t="s">
        <v>594</v>
      </c>
      <c r="D62" s="116" t="s">
        <v>451</v>
      </c>
      <c r="E62" s="873" t="s">
        <v>1048</v>
      </c>
      <c r="F62" s="252"/>
      <c r="G62" s="252"/>
      <c r="H62" s="252"/>
      <c r="I62" s="252"/>
      <c r="J62" s="252"/>
      <c r="K62" s="252"/>
      <c r="L62" s="252"/>
      <c r="M62" s="252"/>
      <c r="N62" s="252"/>
      <c r="O62" s="252"/>
      <c r="P62" s="252"/>
      <c r="Q62" s="252"/>
      <c r="R62" s="252"/>
      <c r="S62" s="252"/>
      <c r="T62" s="252"/>
      <c r="U62" s="252"/>
      <c r="V62" s="252"/>
      <c r="W62" s="252"/>
      <c r="X62" s="252"/>
      <c r="Y62" s="252"/>
      <c r="Z62" s="252"/>
      <c r="AA62" s="252"/>
      <c r="AB62" s="764">
        <v>0</v>
      </c>
      <c r="BH62" s="819" t="s">
        <v>652</v>
      </c>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c r="CG62"/>
      <c r="CH62"/>
      <c r="CI62"/>
      <c r="CO62" s="116" t="s">
        <v>716</v>
      </c>
    </row>
    <row r="63" spans="1:93" s="116" customFormat="1" ht="9.9499999999999993" customHeight="1" x14ac:dyDescent="0.2">
      <c r="A63" s="116" t="s">
        <v>314</v>
      </c>
      <c r="B63" s="118" t="s">
        <v>605</v>
      </c>
      <c r="C63" s="118" t="s">
        <v>595</v>
      </c>
      <c r="E63" s="640" t="str">
        <f t="shared" ref="E63:E83" si="18">IF(Eng=1,BH63,CO63)</f>
        <v>Associated gas</v>
      </c>
      <c r="F63" s="140"/>
      <c r="G63" s="140"/>
      <c r="H63" s="140"/>
      <c r="I63" s="140"/>
      <c r="J63" s="140"/>
      <c r="K63" s="140"/>
      <c r="L63" s="140"/>
      <c r="M63" s="140"/>
      <c r="N63" s="140"/>
      <c r="O63" s="140"/>
      <c r="P63" s="140"/>
      <c r="Q63" s="140"/>
      <c r="R63" s="140"/>
      <c r="S63" s="140"/>
      <c r="T63" s="140"/>
      <c r="U63" s="140"/>
      <c r="V63" s="140"/>
      <c r="W63" s="140"/>
      <c r="X63" s="140"/>
      <c r="Y63" s="140"/>
      <c r="Z63" s="140"/>
      <c r="AA63" s="140"/>
      <c r="AB63" s="762">
        <v>0</v>
      </c>
      <c r="BH63" s="820" t="s">
        <v>960</v>
      </c>
      <c r="BI63" s="255"/>
      <c r="BJ63" s="255"/>
      <c r="BK63" s="255"/>
      <c r="BL63" s="255"/>
      <c r="BM63" s="255"/>
      <c r="BN63" s="255"/>
      <c r="BO63" s="255"/>
      <c r="BP63" s="255"/>
      <c r="BQ63" s="255"/>
      <c r="BR63" s="255"/>
      <c r="BS63" s="255"/>
      <c r="BT63" s="255"/>
      <c r="BU63" s="255"/>
      <c r="BV63" s="255"/>
      <c r="BW63" s="255"/>
      <c r="BX63" s="255"/>
      <c r="BY63" s="255"/>
      <c r="BZ63" s="255"/>
      <c r="CA63" s="255"/>
      <c r="CB63" s="255"/>
      <c r="CC63" s="255"/>
      <c r="CD63" s="255"/>
      <c r="CE63" s="255"/>
      <c r="CF63"/>
      <c r="CG63"/>
      <c r="CH63"/>
      <c r="CI63"/>
      <c r="CO63" s="113" t="s">
        <v>502</v>
      </c>
    </row>
    <row r="64" spans="1:93" s="116" customFormat="1" ht="9.9499999999999993" customHeight="1" x14ac:dyDescent="0.2">
      <c r="A64" s="116" t="s">
        <v>314</v>
      </c>
      <c r="B64" s="118" t="s">
        <v>605</v>
      </c>
      <c r="C64" s="118" t="s">
        <v>596</v>
      </c>
      <c r="E64" s="640" t="str">
        <f t="shared" si="18"/>
        <v>Non-associated gas</v>
      </c>
      <c r="F64" s="140"/>
      <c r="G64" s="140"/>
      <c r="H64" s="140"/>
      <c r="I64" s="160"/>
      <c r="J64" s="160"/>
      <c r="K64" s="160"/>
      <c r="L64" s="160"/>
      <c r="M64" s="160"/>
      <c r="N64" s="160"/>
      <c r="O64" s="160"/>
      <c r="P64" s="160"/>
      <c r="Q64" s="160"/>
      <c r="R64" s="160"/>
      <c r="S64" s="160"/>
      <c r="T64" s="160"/>
      <c r="U64" s="160"/>
      <c r="V64" s="160"/>
      <c r="W64" s="160"/>
      <c r="X64" s="160"/>
      <c r="Y64" s="160"/>
      <c r="Z64" s="160"/>
      <c r="AA64" s="160"/>
      <c r="AB64" s="761">
        <v>0</v>
      </c>
      <c r="BH64" s="820" t="s">
        <v>961</v>
      </c>
      <c r="BI64" s="255"/>
      <c r="BJ64" s="255"/>
      <c r="BK64" s="255"/>
      <c r="BL64" s="255"/>
      <c r="BM64" s="255"/>
      <c r="BN64" s="255"/>
      <c r="BO64" s="255"/>
      <c r="BP64" s="255"/>
      <c r="BQ64" s="255"/>
      <c r="BR64" s="255"/>
      <c r="BS64" s="255"/>
      <c r="BT64" s="255"/>
      <c r="BU64" s="255"/>
      <c r="BV64" s="255"/>
      <c r="BW64" s="255"/>
      <c r="BX64" s="255"/>
      <c r="BY64" s="255"/>
      <c r="BZ64" s="255"/>
      <c r="CA64" s="255"/>
      <c r="CB64" s="255"/>
      <c r="CC64" s="255"/>
      <c r="CD64" s="255"/>
      <c r="CE64" s="255"/>
      <c r="CF64"/>
      <c r="CG64"/>
      <c r="CH64"/>
      <c r="CI64"/>
      <c r="CO64" s="113" t="s">
        <v>248</v>
      </c>
    </row>
    <row r="65" spans="1:93" s="116" customFormat="1" ht="9.9499999999999993" customHeight="1" x14ac:dyDescent="0.2">
      <c r="A65" s="116" t="s">
        <v>314</v>
      </c>
      <c r="B65" s="118" t="s">
        <v>605</v>
      </c>
      <c r="C65" s="118" t="s">
        <v>143</v>
      </c>
      <c r="E65" s="640" t="str">
        <f t="shared" si="18"/>
        <v>Colliery gas</v>
      </c>
      <c r="F65" s="140"/>
      <c r="G65" s="140"/>
      <c r="H65" s="140"/>
      <c r="I65" s="140"/>
      <c r="J65" s="140"/>
      <c r="K65" s="140"/>
      <c r="L65" s="140"/>
      <c r="M65" s="140"/>
      <c r="N65" s="140"/>
      <c r="O65" s="140"/>
      <c r="P65" s="140"/>
      <c r="Q65" s="140"/>
      <c r="R65" s="140"/>
      <c r="S65" s="160"/>
      <c r="T65" s="160"/>
      <c r="U65" s="160"/>
      <c r="V65" s="160"/>
      <c r="W65" s="160"/>
      <c r="X65" s="160"/>
      <c r="Y65" s="160"/>
      <c r="Z65" s="160"/>
      <c r="AA65" s="160"/>
      <c r="AB65" s="761">
        <v>0</v>
      </c>
      <c r="BH65" s="820" t="s">
        <v>962</v>
      </c>
      <c r="BI65" s="255"/>
      <c r="BJ65" s="255"/>
      <c r="BK65" s="255"/>
      <c r="BL65" s="255"/>
      <c r="BM65" s="255"/>
      <c r="BN65" s="255"/>
      <c r="BO65" s="255"/>
      <c r="BP65" s="255"/>
      <c r="BQ65" s="255"/>
      <c r="BR65" s="255"/>
      <c r="BS65" s="255"/>
      <c r="BT65" s="255"/>
      <c r="BU65" s="255"/>
      <c r="BV65" s="255"/>
      <c r="BW65" s="255"/>
      <c r="BX65" s="255"/>
      <c r="BY65" s="255"/>
      <c r="BZ65" s="255"/>
      <c r="CA65" s="255"/>
      <c r="CB65" s="255"/>
      <c r="CC65" s="255"/>
      <c r="CD65" s="255"/>
      <c r="CE65" s="255"/>
      <c r="CF65"/>
      <c r="CG65"/>
      <c r="CH65"/>
      <c r="CI65"/>
      <c r="CO65" s="113" t="s">
        <v>247</v>
      </c>
    </row>
    <row r="66" spans="1:93" s="116" customFormat="1" ht="12" customHeight="1" x14ac:dyDescent="0.2">
      <c r="A66" s="116" t="s">
        <v>314</v>
      </c>
      <c r="B66" s="118" t="s">
        <v>605</v>
      </c>
      <c r="C66" s="118" t="s">
        <v>657</v>
      </c>
      <c r="D66" s="116" t="s">
        <v>451</v>
      </c>
      <c r="E66" s="873" t="s">
        <v>1248</v>
      </c>
      <c r="F66" s="140"/>
      <c r="G66" s="140"/>
      <c r="H66" s="140"/>
      <c r="I66" s="140"/>
      <c r="J66" s="140"/>
      <c r="K66" s="140"/>
      <c r="L66" s="140"/>
      <c r="M66" s="140"/>
      <c r="N66" s="140"/>
      <c r="O66" s="140"/>
      <c r="P66" s="140"/>
      <c r="Q66" s="140"/>
      <c r="R66" s="140"/>
      <c r="S66" s="160"/>
      <c r="T66" s="160"/>
      <c r="U66" s="160"/>
      <c r="V66" s="160"/>
      <c r="W66" s="160"/>
      <c r="X66" s="160"/>
      <c r="Y66" s="160"/>
      <c r="Z66" s="160"/>
      <c r="AA66" s="160"/>
      <c r="AB66" s="761">
        <v>0</v>
      </c>
      <c r="BH66" s="819" t="s">
        <v>963</v>
      </c>
      <c r="BI66" s="255"/>
      <c r="BJ66" s="255"/>
      <c r="BK66" s="255"/>
      <c r="BL66" s="255"/>
      <c r="BM66" s="255"/>
      <c r="BN66" s="255"/>
      <c r="BO66" s="255"/>
      <c r="BP66" s="255"/>
      <c r="BQ66" s="255"/>
      <c r="BR66" s="255"/>
      <c r="BS66" s="255"/>
      <c r="BT66" s="255"/>
      <c r="BU66" s="255"/>
      <c r="BV66" s="255"/>
      <c r="BW66" s="255"/>
      <c r="BX66" s="255"/>
      <c r="BY66" s="255"/>
      <c r="BZ66" s="255"/>
      <c r="CA66" s="255"/>
      <c r="CB66" s="255"/>
      <c r="CC66" s="255"/>
      <c r="CD66" s="255"/>
      <c r="CE66" s="255"/>
      <c r="CF66"/>
      <c r="CG66"/>
      <c r="CH66"/>
      <c r="CI66"/>
      <c r="CO66" s="116" t="s">
        <v>717</v>
      </c>
    </row>
    <row r="67" spans="1:93" s="116" customFormat="1" ht="12.75" x14ac:dyDescent="0.2">
      <c r="A67" s="116" t="s">
        <v>314</v>
      </c>
      <c r="B67" s="118" t="s">
        <v>605</v>
      </c>
      <c r="C67" s="118" t="s">
        <v>597</v>
      </c>
      <c r="D67" s="116" t="s">
        <v>451</v>
      </c>
      <c r="E67" s="874" t="s">
        <v>1049</v>
      </c>
      <c r="F67" s="140"/>
      <c r="G67" s="140"/>
      <c r="H67" s="140"/>
      <c r="I67" s="140"/>
      <c r="J67" s="140"/>
      <c r="K67" s="140"/>
      <c r="L67" s="140"/>
      <c r="M67" s="140"/>
      <c r="N67" s="140"/>
      <c r="O67" s="140"/>
      <c r="P67" s="140"/>
      <c r="Q67" s="140"/>
      <c r="R67" s="140"/>
      <c r="S67" s="140"/>
      <c r="T67" s="140"/>
      <c r="U67" s="140"/>
      <c r="V67" s="140"/>
      <c r="W67" s="140"/>
      <c r="X67" s="140"/>
      <c r="Y67" s="140"/>
      <c r="Z67" s="140"/>
      <c r="AA67" s="140"/>
      <c r="AB67" s="761">
        <v>0</v>
      </c>
      <c r="BH67" s="819" t="s">
        <v>964</v>
      </c>
      <c r="BI67" s="255"/>
      <c r="BJ67" s="255"/>
      <c r="BK67" s="255"/>
      <c r="BL67" s="255"/>
      <c r="BM67" s="255"/>
      <c r="BN67" s="255"/>
      <c r="BO67" s="255"/>
      <c r="BP67" s="255"/>
      <c r="BQ67" s="255"/>
      <c r="BR67" s="255"/>
      <c r="BS67" s="255"/>
      <c r="BT67" s="255"/>
      <c r="BU67" s="255"/>
      <c r="BV67" s="255"/>
      <c r="BW67" s="255"/>
      <c r="BX67" s="255"/>
      <c r="BY67" s="255"/>
      <c r="BZ67" s="255"/>
      <c r="CA67" s="255"/>
      <c r="CB67" s="255"/>
      <c r="CC67" s="255"/>
      <c r="CD67" s="255"/>
      <c r="CE67" s="255"/>
      <c r="CF67"/>
      <c r="CG67"/>
      <c r="CH67"/>
      <c r="CI67"/>
      <c r="CO67" s="116" t="s">
        <v>718</v>
      </c>
    </row>
    <row r="68" spans="1:93" s="116" customFormat="1" ht="12.75" x14ac:dyDescent="0.2">
      <c r="A68" s="116" t="s">
        <v>314</v>
      </c>
      <c r="B68" s="118" t="s">
        <v>605</v>
      </c>
      <c r="C68" s="118" t="s">
        <v>598</v>
      </c>
      <c r="D68" s="116" t="s">
        <v>452</v>
      </c>
      <c r="E68" s="874" t="s">
        <v>1050</v>
      </c>
      <c r="F68" s="140"/>
      <c r="G68" s="140"/>
      <c r="H68" s="140"/>
      <c r="I68" s="140"/>
      <c r="J68" s="140"/>
      <c r="K68" s="140"/>
      <c r="L68" s="140"/>
      <c r="M68" s="140"/>
      <c r="N68" s="140"/>
      <c r="O68" s="140"/>
      <c r="P68" s="140"/>
      <c r="Q68" s="140"/>
      <c r="R68" s="140"/>
      <c r="S68" s="140"/>
      <c r="T68" s="140"/>
      <c r="U68" s="140"/>
      <c r="V68" s="140"/>
      <c r="W68" s="140"/>
      <c r="X68" s="140"/>
      <c r="Y68" s="140"/>
      <c r="Z68" s="140"/>
      <c r="AA68" s="140"/>
      <c r="AB68" s="761">
        <v>0</v>
      </c>
      <c r="BH68" s="819" t="s">
        <v>965</v>
      </c>
      <c r="BI68" s="255"/>
      <c r="BJ68" s="255"/>
      <c r="BK68" s="255"/>
      <c r="BL68" s="255"/>
      <c r="BM68" s="255"/>
      <c r="BN68" s="255"/>
      <c r="BO68" s="255"/>
      <c r="BP68" s="255"/>
      <c r="BQ68" s="255"/>
      <c r="BR68" s="255"/>
      <c r="BS68" s="255"/>
      <c r="BT68" s="255"/>
      <c r="BU68" s="255"/>
      <c r="BV68" s="255"/>
      <c r="BW68" s="255"/>
      <c r="BX68" s="255"/>
      <c r="BY68" s="255"/>
      <c r="BZ68" s="255"/>
      <c r="CA68" s="255"/>
      <c r="CB68" s="255"/>
      <c r="CC68" s="255"/>
      <c r="CD68" s="255"/>
      <c r="CE68" s="255"/>
      <c r="CF68"/>
      <c r="CG68"/>
      <c r="CH68"/>
      <c r="CI68"/>
      <c r="CO68" s="116" t="s">
        <v>719</v>
      </c>
    </row>
    <row r="69" spans="1:93" s="116" customFormat="1" ht="12.75" x14ac:dyDescent="0.2">
      <c r="A69" s="116" t="s">
        <v>314</v>
      </c>
      <c r="B69" s="118" t="s">
        <v>605</v>
      </c>
      <c r="C69" s="33" t="s">
        <v>617</v>
      </c>
      <c r="D69" s="116" t="s">
        <v>452</v>
      </c>
      <c r="E69" s="873" t="s">
        <v>1051</v>
      </c>
      <c r="F69" s="140"/>
      <c r="G69" s="140"/>
      <c r="H69" s="140"/>
      <c r="I69" s="140"/>
      <c r="J69" s="140"/>
      <c r="K69" s="140"/>
      <c r="L69" s="140"/>
      <c r="M69" s="140"/>
      <c r="N69" s="140"/>
      <c r="O69" s="140"/>
      <c r="P69" s="140"/>
      <c r="Q69" s="140"/>
      <c r="R69" s="140"/>
      <c r="S69" s="140"/>
      <c r="T69" s="140"/>
      <c r="U69" s="140"/>
      <c r="V69" s="140"/>
      <c r="W69" s="140"/>
      <c r="X69" s="140"/>
      <c r="Y69" s="140"/>
      <c r="Z69" s="140"/>
      <c r="AA69" s="140"/>
      <c r="AB69" s="761">
        <v>0</v>
      </c>
      <c r="BH69" s="819" t="s">
        <v>966</v>
      </c>
      <c r="BI69" s="255"/>
      <c r="BJ69" s="255"/>
      <c r="BK69" s="255"/>
      <c r="BL69" s="255"/>
      <c r="BM69" s="255"/>
      <c r="BN69" s="255"/>
      <c r="BO69" s="255"/>
      <c r="BP69" s="255"/>
      <c r="BQ69" s="255"/>
      <c r="BR69" s="255"/>
      <c r="BS69" s="255"/>
      <c r="BT69" s="255"/>
      <c r="BU69" s="255"/>
      <c r="BV69" s="255"/>
      <c r="BW69" s="255"/>
      <c r="BX69" s="255"/>
      <c r="BY69" s="255"/>
      <c r="BZ69" s="255"/>
      <c r="CA69" s="255"/>
      <c r="CB69" s="255"/>
      <c r="CC69" s="255"/>
      <c r="CD69" s="255"/>
      <c r="CE69" s="255"/>
      <c r="CF69"/>
      <c r="CG69"/>
      <c r="CH69"/>
      <c r="CI69"/>
      <c r="CO69" s="116" t="s">
        <v>720</v>
      </c>
    </row>
    <row r="70" spans="1:93" s="116" customFormat="1" ht="12.75" x14ac:dyDescent="0.2">
      <c r="A70" s="116" t="s">
        <v>314</v>
      </c>
      <c r="B70" s="118" t="s">
        <v>605</v>
      </c>
      <c r="C70" s="118" t="s">
        <v>599</v>
      </c>
      <c r="D70" s="116" t="s">
        <v>451</v>
      </c>
      <c r="E70" s="873" t="s">
        <v>1052</v>
      </c>
      <c r="F70" s="140"/>
      <c r="G70" s="140"/>
      <c r="H70" s="140"/>
      <c r="I70" s="140"/>
      <c r="J70" s="140"/>
      <c r="K70" s="140"/>
      <c r="L70" s="140"/>
      <c r="M70" s="140"/>
      <c r="N70" s="140"/>
      <c r="O70" s="140"/>
      <c r="P70" s="140"/>
      <c r="Q70" s="140"/>
      <c r="R70" s="140"/>
      <c r="S70" s="140"/>
      <c r="T70" s="140"/>
      <c r="U70" s="140"/>
      <c r="V70" s="140"/>
      <c r="W70" s="140"/>
      <c r="X70" s="140"/>
      <c r="Y70" s="140"/>
      <c r="Z70" s="140"/>
      <c r="AA70" s="140"/>
      <c r="AB70" s="761">
        <v>0</v>
      </c>
      <c r="BH70" s="819" t="s">
        <v>967</v>
      </c>
      <c r="BI70" s="255"/>
      <c r="BJ70" s="255"/>
      <c r="BK70" s="255"/>
      <c r="BL70" s="255"/>
      <c r="BM70" s="255"/>
      <c r="BN70" s="255"/>
      <c r="BO70" s="255"/>
      <c r="BP70" s="255"/>
      <c r="BQ70" s="255"/>
      <c r="BR70" s="255"/>
      <c r="BS70" s="255"/>
      <c r="BT70" s="255"/>
      <c r="BU70" s="255"/>
      <c r="BV70" s="255"/>
      <c r="BW70" s="255"/>
      <c r="BX70" s="255"/>
      <c r="BY70" s="255"/>
      <c r="BZ70" s="255"/>
      <c r="CA70" s="255"/>
      <c r="CB70" s="255"/>
      <c r="CC70" s="255"/>
      <c r="CD70" s="255"/>
      <c r="CE70" s="255"/>
      <c r="CF70"/>
      <c r="CG70"/>
      <c r="CH70"/>
      <c r="CI70"/>
      <c r="CO70" s="116" t="s">
        <v>721</v>
      </c>
    </row>
    <row r="71" spans="1:93" s="116" customFormat="1" ht="12.75" customHeight="1" x14ac:dyDescent="0.2">
      <c r="A71" s="116" t="s">
        <v>314</v>
      </c>
      <c r="B71" s="118" t="s">
        <v>605</v>
      </c>
      <c r="C71" s="118" t="s">
        <v>647</v>
      </c>
      <c r="D71" s="116" t="s">
        <v>453</v>
      </c>
      <c r="E71" s="878" t="s">
        <v>1053</v>
      </c>
      <c r="F71" s="266">
        <f t="shared" ref="F71:S71" si="19">ROUND(IF(OR(F13=0,F42=0),0,(F42/F13)*1000),0)</f>
        <v>0</v>
      </c>
      <c r="G71" s="266">
        <f t="shared" si="19"/>
        <v>0</v>
      </c>
      <c r="H71" s="266">
        <f t="shared" si="19"/>
        <v>0</v>
      </c>
      <c r="I71" s="266">
        <f t="shared" si="19"/>
        <v>0</v>
      </c>
      <c r="J71" s="266">
        <f t="shared" si="19"/>
        <v>0</v>
      </c>
      <c r="K71" s="266">
        <f t="shared" si="19"/>
        <v>0</v>
      </c>
      <c r="L71" s="266">
        <f t="shared" si="19"/>
        <v>0</v>
      </c>
      <c r="M71" s="266">
        <f t="shared" si="19"/>
        <v>0</v>
      </c>
      <c r="N71" s="266">
        <f t="shared" si="19"/>
        <v>0</v>
      </c>
      <c r="O71" s="266">
        <f t="shared" si="19"/>
        <v>0</v>
      </c>
      <c r="P71" s="266">
        <f t="shared" si="19"/>
        <v>0</v>
      </c>
      <c r="Q71" s="266">
        <f t="shared" si="19"/>
        <v>0</v>
      </c>
      <c r="R71" s="266">
        <f t="shared" si="19"/>
        <v>0</v>
      </c>
      <c r="S71" s="266">
        <f t="shared" si="19"/>
        <v>0</v>
      </c>
      <c r="T71" s="266">
        <f t="shared" ref="T71:AB71" si="20">ROUND(IF(OR(T13=0,T42=0),0,(T42/T13)*1000),0)</f>
        <v>0</v>
      </c>
      <c r="U71" s="266">
        <f t="shared" si="20"/>
        <v>0</v>
      </c>
      <c r="V71" s="266">
        <f t="shared" si="20"/>
        <v>0</v>
      </c>
      <c r="W71" s="266">
        <f t="shared" si="20"/>
        <v>0</v>
      </c>
      <c r="X71" s="266">
        <f t="shared" si="20"/>
        <v>0</v>
      </c>
      <c r="Y71" s="266">
        <f>ROUND(IF(OR(Y13=0,Y42=0),0,(Y42/Y13)*1000),0)</f>
        <v>0</v>
      </c>
      <c r="Z71" s="266">
        <f>ROUND(IF(OR(Z13=0,Z42=0),0,(Z42/Z13)*1000),0)</f>
        <v>0</v>
      </c>
      <c r="AA71" s="266">
        <f>ROUND(IF(OR(AA13=0,AA42=0),0,(AA42/AA13)*1000),0)</f>
        <v>0</v>
      </c>
      <c r="AB71" s="266">
        <f t="shared" si="20"/>
        <v>0</v>
      </c>
      <c r="BH71" s="819" t="s">
        <v>968</v>
      </c>
      <c r="BI71" s="516">
        <f t="shared" ref="BI71:BV71" si="21">ROUND(IF(OR(BI13=0,BI42=0),0,(BI42/BI13)*1000),0)</f>
        <v>0</v>
      </c>
      <c r="BJ71" s="516">
        <f t="shared" si="21"/>
        <v>0</v>
      </c>
      <c r="BK71" s="516">
        <f t="shared" si="21"/>
        <v>0</v>
      </c>
      <c r="BL71" s="516">
        <f t="shared" si="21"/>
        <v>0</v>
      </c>
      <c r="BM71" s="516">
        <f t="shared" si="21"/>
        <v>0</v>
      </c>
      <c r="BN71" s="516">
        <f t="shared" si="21"/>
        <v>0</v>
      </c>
      <c r="BO71" s="516">
        <f t="shared" si="21"/>
        <v>0</v>
      </c>
      <c r="BP71" s="516">
        <f t="shared" si="21"/>
        <v>0</v>
      </c>
      <c r="BQ71" s="516">
        <f t="shared" si="21"/>
        <v>0</v>
      </c>
      <c r="BR71" s="516">
        <f t="shared" si="21"/>
        <v>0</v>
      </c>
      <c r="BS71" s="516">
        <f t="shared" si="21"/>
        <v>0</v>
      </c>
      <c r="BT71" s="516">
        <f t="shared" si="21"/>
        <v>0</v>
      </c>
      <c r="BU71" s="516">
        <f t="shared" si="21"/>
        <v>0</v>
      </c>
      <c r="BV71" s="516">
        <f t="shared" si="21"/>
        <v>0</v>
      </c>
      <c r="BW71" s="516">
        <f t="shared" ref="BW71:CE71" si="22">ROUND(IF(OR(BW13=0,BW42=0),0,(BW42/BW13)*1000),0)</f>
        <v>0</v>
      </c>
      <c r="BX71" s="516">
        <f t="shared" si="22"/>
        <v>0</v>
      </c>
      <c r="BY71" s="516">
        <f t="shared" si="22"/>
        <v>0</v>
      </c>
      <c r="BZ71" s="516">
        <f t="shared" si="22"/>
        <v>0</v>
      </c>
      <c r="CA71" s="516">
        <f t="shared" si="22"/>
        <v>0</v>
      </c>
      <c r="CB71" s="516">
        <f>ROUND(IF(OR(CB13=0,CB42=0),0,(CB42/CB13)*1000),0)</f>
        <v>0</v>
      </c>
      <c r="CC71" s="516">
        <f>ROUND(IF(OR(CC13=0,CC42=0),0,(CC42/CC13)*1000),0)</f>
        <v>0</v>
      </c>
      <c r="CD71" s="516">
        <f>ROUND(IF(OR(CD13=0,CD42=0),0,(CD42/CD13)*1000),0)</f>
        <v>0</v>
      </c>
      <c r="CE71" s="516">
        <f t="shared" si="22"/>
        <v>0</v>
      </c>
      <c r="CF71"/>
      <c r="CG71"/>
      <c r="CH71"/>
      <c r="CI71"/>
      <c r="CO71" s="116" t="s">
        <v>722</v>
      </c>
    </row>
    <row r="72" spans="1:93" s="116" customFormat="1" ht="12.75" customHeight="1" x14ac:dyDescent="0.2">
      <c r="B72" s="118"/>
      <c r="C72" s="118"/>
      <c r="D72" s="116" t="s">
        <v>452</v>
      </c>
      <c r="E72" s="877" t="s">
        <v>1055</v>
      </c>
      <c r="F72" s="682"/>
      <c r="G72" s="682"/>
      <c r="H72" s="682"/>
      <c r="I72" s="682"/>
      <c r="J72" s="682"/>
      <c r="K72" s="682"/>
      <c r="L72" s="682"/>
      <c r="M72" s="682"/>
      <c r="N72" s="682"/>
      <c r="O72" s="682"/>
      <c r="P72" s="682"/>
      <c r="Q72" s="682"/>
      <c r="R72" s="682"/>
      <c r="S72" s="682"/>
      <c r="T72" s="682"/>
      <c r="U72" s="682"/>
      <c r="V72" s="682"/>
      <c r="W72" s="682"/>
      <c r="X72" s="682"/>
      <c r="Y72" s="682"/>
      <c r="Z72" s="682"/>
      <c r="AA72" s="682"/>
      <c r="AB72" s="682"/>
      <c r="BH72" s="819" t="s">
        <v>969</v>
      </c>
      <c r="BI72" s="255"/>
      <c r="BJ72" s="255"/>
      <c r="BK72" s="255"/>
      <c r="BL72" s="255"/>
      <c r="BM72" s="255"/>
      <c r="BN72" s="255"/>
      <c r="BO72" s="255"/>
      <c r="BP72" s="255"/>
      <c r="BQ72" s="255"/>
      <c r="BR72" s="255"/>
      <c r="BS72" s="255"/>
      <c r="BT72" s="255"/>
      <c r="BU72" s="255"/>
      <c r="BV72" s="255"/>
      <c r="BW72" s="255"/>
      <c r="BX72" s="255"/>
      <c r="BY72" s="255"/>
      <c r="BZ72" s="255"/>
      <c r="CA72" s="255"/>
      <c r="CB72" s="255"/>
      <c r="CC72" s="255"/>
      <c r="CD72" s="255"/>
      <c r="CE72" s="255"/>
      <c r="CF72"/>
      <c r="CG72"/>
      <c r="CH72"/>
      <c r="CI72"/>
      <c r="CO72" s="116" t="s">
        <v>723</v>
      </c>
    </row>
    <row r="73" spans="1:93" s="116" customFormat="1" ht="12.75" customHeight="1" x14ac:dyDescent="0.2">
      <c r="A73" s="116" t="s">
        <v>314</v>
      </c>
      <c r="B73" s="118" t="s">
        <v>605</v>
      </c>
      <c r="C73" s="118" t="s">
        <v>141</v>
      </c>
      <c r="D73" s="116" t="s">
        <v>453</v>
      </c>
      <c r="E73" s="876" t="s">
        <v>1054</v>
      </c>
      <c r="F73" s="268"/>
      <c r="G73" s="268"/>
      <c r="H73" s="268"/>
      <c r="I73" s="268"/>
      <c r="J73" s="268"/>
      <c r="K73" s="268"/>
      <c r="L73" s="268"/>
      <c r="M73" s="268"/>
      <c r="N73" s="268"/>
      <c r="O73" s="268"/>
      <c r="P73" s="268"/>
      <c r="Q73" s="268"/>
      <c r="R73" s="268"/>
      <c r="S73" s="268"/>
      <c r="T73" s="268"/>
      <c r="U73" s="268"/>
      <c r="V73" s="268"/>
      <c r="W73" s="268"/>
      <c r="X73" s="268"/>
      <c r="Y73" s="268"/>
      <c r="Z73" s="268"/>
      <c r="AA73" s="268"/>
      <c r="AB73" s="760">
        <v>0</v>
      </c>
      <c r="BH73" s="819" t="s">
        <v>970</v>
      </c>
      <c r="BI73" s="255"/>
      <c r="BJ73" s="255"/>
      <c r="BK73" s="255"/>
      <c r="BL73" s="255"/>
      <c r="BM73" s="255"/>
      <c r="BN73" s="255"/>
      <c r="BO73" s="255"/>
      <c r="BP73" s="255"/>
      <c r="BQ73" s="255"/>
      <c r="BR73" s="255"/>
      <c r="BS73" s="255"/>
      <c r="BT73" s="255"/>
      <c r="BU73" s="255"/>
      <c r="BV73" s="255"/>
      <c r="BW73" s="255"/>
      <c r="BX73" s="255"/>
      <c r="BY73" s="255"/>
      <c r="BZ73" s="255"/>
      <c r="CA73" s="255"/>
      <c r="CB73" s="255"/>
      <c r="CC73" s="255"/>
      <c r="CD73" s="255"/>
      <c r="CE73" s="255"/>
      <c r="CF73"/>
      <c r="CG73"/>
      <c r="CH73"/>
      <c r="CI73"/>
      <c r="CO73" s="715" t="s">
        <v>724</v>
      </c>
    </row>
    <row r="74" spans="1:93" s="116" customFormat="1" ht="15.75" customHeight="1" x14ac:dyDescent="0.2">
      <c r="B74" s="118"/>
      <c r="E74" s="484" t="str">
        <f t="shared" si="18"/>
        <v>Recoverable gas</v>
      </c>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BH74" s="821" t="s">
        <v>971</v>
      </c>
      <c r="BI74" s="255"/>
      <c r="BJ74" s="255"/>
      <c r="BK74" s="255"/>
      <c r="BL74" s="255"/>
      <c r="BM74" s="255"/>
      <c r="BN74" s="255"/>
      <c r="BO74" s="255"/>
      <c r="BP74" s="255"/>
      <c r="BQ74" s="255"/>
      <c r="BR74" s="255"/>
      <c r="BS74" s="255"/>
      <c r="BT74" s="255"/>
      <c r="BU74" s="255"/>
      <c r="BV74" s="255"/>
      <c r="BW74" s="255"/>
      <c r="BX74" s="255"/>
      <c r="BY74" s="255"/>
      <c r="BZ74" s="255"/>
      <c r="CA74" s="255"/>
      <c r="CB74" s="255"/>
      <c r="CC74" s="255"/>
      <c r="CD74" s="255"/>
      <c r="CE74" s="255"/>
      <c r="CF74"/>
      <c r="CG74"/>
      <c r="CH74"/>
      <c r="CI74"/>
      <c r="CO74" s="249" t="s">
        <v>634</v>
      </c>
    </row>
    <row r="75" spans="1:93" s="116" customFormat="1" ht="14.25" customHeight="1" x14ac:dyDescent="0.2">
      <c r="A75" s="116" t="s">
        <v>314</v>
      </c>
      <c r="B75" s="118" t="s">
        <v>605</v>
      </c>
      <c r="C75" s="118" t="s">
        <v>601</v>
      </c>
      <c r="E75" s="875" t="s">
        <v>1056</v>
      </c>
      <c r="F75" s="140"/>
      <c r="G75" s="140"/>
      <c r="H75" s="140"/>
      <c r="I75" s="140"/>
      <c r="J75" s="140"/>
      <c r="K75" s="140"/>
      <c r="L75" s="140"/>
      <c r="M75" s="140"/>
      <c r="N75" s="140"/>
      <c r="O75" s="140"/>
      <c r="P75" s="140"/>
      <c r="Q75" s="140"/>
      <c r="R75" s="140"/>
      <c r="S75" s="140"/>
      <c r="T75" s="140"/>
      <c r="U75" s="140"/>
      <c r="V75" s="140"/>
      <c r="W75" s="140"/>
      <c r="X75" s="140"/>
      <c r="Y75" s="140"/>
      <c r="Z75" s="140"/>
      <c r="AA75" s="140"/>
      <c r="AB75" s="160">
        <v>0</v>
      </c>
      <c r="BH75" s="775" t="s">
        <v>904</v>
      </c>
      <c r="BI75" s="255"/>
      <c r="BJ75" s="255"/>
      <c r="BK75" s="255"/>
      <c r="BL75" s="255"/>
      <c r="BM75" s="255"/>
      <c r="BN75" s="255"/>
      <c r="BO75" s="255"/>
      <c r="BP75" s="255"/>
      <c r="BQ75" s="255"/>
      <c r="BR75" s="255"/>
      <c r="BS75" s="255"/>
      <c r="BT75" s="255"/>
      <c r="BU75" s="255"/>
      <c r="BV75" s="255"/>
      <c r="BW75" s="255"/>
      <c r="BX75" s="255"/>
      <c r="BY75" s="255"/>
      <c r="BZ75" s="255"/>
      <c r="CA75" s="255"/>
      <c r="CB75" s="255"/>
      <c r="CC75" s="255"/>
      <c r="CD75" s="255"/>
      <c r="CE75" s="255"/>
      <c r="CF75"/>
      <c r="CG75"/>
      <c r="CH75"/>
      <c r="CI75"/>
      <c r="CO75" s="775" t="s">
        <v>1025</v>
      </c>
    </row>
    <row r="76" spans="1:93" s="116" customFormat="1" ht="14.25" customHeight="1" x14ac:dyDescent="0.2">
      <c r="A76" s="116" t="s">
        <v>314</v>
      </c>
      <c r="B76" s="118" t="s">
        <v>605</v>
      </c>
      <c r="C76" s="118" t="s">
        <v>586</v>
      </c>
      <c r="E76" s="875" t="s">
        <v>1057</v>
      </c>
      <c r="F76" s="140"/>
      <c r="G76" s="140"/>
      <c r="H76" s="140"/>
      <c r="I76" s="140"/>
      <c r="J76" s="140"/>
      <c r="K76" s="140"/>
      <c r="L76" s="140"/>
      <c r="M76" s="140"/>
      <c r="N76" s="140"/>
      <c r="O76" s="140"/>
      <c r="P76" s="140"/>
      <c r="Q76" s="140"/>
      <c r="R76" s="140"/>
      <c r="S76" s="140"/>
      <c r="T76" s="140"/>
      <c r="U76" s="140"/>
      <c r="V76" s="140"/>
      <c r="W76" s="140"/>
      <c r="X76" s="140"/>
      <c r="Y76" s="140"/>
      <c r="Z76" s="140"/>
      <c r="AA76" s="140"/>
      <c r="AB76" s="160">
        <v>0</v>
      </c>
      <c r="BH76" s="775" t="s">
        <v>905</v>
      </c>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c r="CG76"/>
      <c r="CH76"/>
      <c r="CI76"/>
      <c r="CO76" s="775" t="s">
        <v>1026</v>
      </c>
    </row>
    <row r="77" spans="1:93" s="116" customFormat="1" ht="14.25" customHeight="1" x14ac:dyDescent="0.2">
      <c r="A77" s="116" t="s">
        <v>314</v>
      </c>
      <c r="B77" s="118" t="s">
        <v>605</v>
      </c>
      <c r="C77" s="774" t="s">
        <v>900</v>
      </c>
      <c r="D77" s="772"/>
      <c r="E77" s="875" t="s">
        <v>1059</v>
      </c>
      <c r="F77" s="762"/>
      <c r="G77" s="140"/>
      <c r="H77" s="762"/>
      <c r="I77" s="762"/>
      <c r="J77" s="762"/>
      <c r="K77" s="762"/>
      <c r="L77" s="762"/>
      <c r="M77" s="762"/>
      <c r="N77" s="762"/>
      <c r="O77" s="762"/>
      <c r="P77" s="762"/>
      <c r="Q77" s="762"/>
      <c r="R77" s="762"/>
      <c r="S77" s="762"/>
      <c r="T77" s="762"/>
      <c r="U77" s="762"/>
      <c r="V77" s="762"/>
      <c r="W77" s="762"/>
      <c r="X77" s="762"/>
      <c r="Y77" s="762"/>
      <c r="Z77" s="761"/>
      <c r="AA77" s="762"/>
      <c r="AB77" s="761">
        <v>0</v>
      </c>
      <c r="AC77" s="772"/>
      <c r="AD77" s="772"/>
      <c r="AE77" s="772"/>
      <c r="AF77" s="772"/>
      <c r="AG77" s="772"/>
      <c r="AH77" s="772"/>
      <c r="AI77" s="772"/>
      <c r="AJ77" s="772"/>
      <c r="AK77" s="772"/>
      <c r="AL77" s="772"/>
      <c r="AM77" s="772"/>
      <c r="AN77" s="772"/>
      <c r="AO77" s="772"/>
      <c r="AP77" s="772"/>
      <c r="AQ77" s="772"/>
      <c r="AR77" s="772"/>
      <c r="AS77" s="772"/>
      <c r="AT77" s="772"/>
      <c r="AU77" s="772"/>
      <c r="AV77" s="772"/>
      <c r="AW77" s="772"/>
      <c r="AX77" s="772"/>
      <c r="AY77" s="772"/>
      <c r="AZ77" s="772"/>
      <c r="BA77" s="772"/>
      <c r="BB77" s="772"/>
      <c r="BC77" s="772"/>
      <c r="BD77" s="772"/>
      <c r="BE77" s="772"/>
      <c r="BF77" s="775"/>
      <c r="BH77" s="775" t="s">
        <v>902</v>
      </c>
      <c r="BI77" s="255"/>
      <c r="BJ77" s="255"/>
      <c r="BK77" s="255"/>
      <c r="BL77" s="255"/>
      <c r="BM77" s="255"/>
      <c r="BN77" s="255"/>
      <c r="BO77" s="255"/>
      <c r="BP77" s="255"/>
      <c r="BQ77" s="255"/>
      <c r="BR77" s="255"/>
      <c r="BS77" s="255"/>
      <c r="BT77" s="255"/>
      <c r="BU77" s="255"/>
      <c r="BV77" s="255"/>
      <c r="BW77" s="255"/>
      <c r="BX77" s="255"/>
      <c r="BY77" s="255"/>
      <c r="BZ77" s="255"/>
      <c r="CA77" s="255"/>
      <c r="CB77" s="255"/>
      <c r="CC77" s="255"/>
      <c r="CD77" s="255"/>
      <c r="CE77" s="255"/>
      <c r="CF77"/>
      <c r="CG77"/>
      <c r="CH77"/>
      <c r="CI77"/>
      <c r="CO77" s="775" t="s">
        <v>1027</v>
      </c>
    </row>
    <row r="78" spans="1:93" s="116" customFormat="1" ht="14.25" customHeight="1" x14ac:dyDescent="0.2">
      <c r="A78" s="116" t="s">
        <v>314</v>
      </c>
      <c r="B78" s="118" t="s">
        <v>605</v>
      </c>
      <c r="C78" s="774" t="s">
        <v>901</v>
      </c>
      <c r="D78" s="772"/>
      <c r="E78" s="875" t="s">
        <v>1058</v>
      </c>
      <c r="F78" s="762"/>
      <c r="G78" s="140"/>
      <c r="H78" s="762"/>
      <c r="I78" s="762"/>
      <c r="J78" s="762"/>
      <c r="K78" s="762"/>
      <c r="L78" s="762"/>
      <c r="M78" s="762"/>
      <c r="N78" s="762"/>
      <c r="O78" s="762"/>
      <c r="P78" s="762"/>
      <c r="Q78" s="762"/>
      <c r="R78" s="762"/>
      <c r="S78" s="762"/>
      <c r="T78" s="762"/>
      <c r="U78" s="762"/>
      <c r="V78" s="762"/>
      <c r="W78" s="762"/>
      <c r="X78" s="762"/>
      <c r="Y78" s="762"/>
      <c r="Z78" s="761"/>
      <c r="AA78" s="762"/>
      <c r="AB78" s="761">
        <v>0</v>
      </c>
      <c r="AC78" s="772"/>
      <c r="AD78" s="772"/>
      <c r="AE78" s="772"/>
      <c r="AF78" s="772"/>
      <c r="AG78" s="772"/>
      <c r="AH78" s="772"/>
      <c r="AI78" s="772"/>
      <c r="AJ78" s="772"/>
      <c r="AK78" s="772"/>
      <c r="AL78" s="772"/>
      <c r="AM78" s="772"/>
      <c r="AN78" s="772"/>
      <c r="AO78" s="772"/>
      <c r="AP78" s="772"/>
      <c r="AQ78" s="772"/>
      <c r="AR78" s="772"/>
      <c r="AS78" s="772"/>
      <c r="AT78" s="772"/>
      <c r="AU78" s="772"/>
      <c r="AV78" s="772"/>
      <c r="AW78" s="772"/>
      <c r="AX78" s="772"/>
      <c r="AY78" s="772"/>
      <c r="AZ78" s="772"/>
      <c r="BA78" s="772"/>
      <c r="BB78" s="772"/>
      <c r="BC78" s="772"/>
      <c r="BD78" s="772"/>
      <c r="BE78" s="772"/>
      <c r="BF78" s="775"/>
      <c r="BH78" s="775" t="s">
        <v>903</v>
      </c>
      <c r="BI78" s="255"/>
      <c r="BJ78" s="255"/>
      <c r="BK78" s="255"/>
      <c r="BL78" s="255"/>
      <c r="BM78" s="255"/>
      <c r="BN78" s="255"/>
      <c r="BO78" s="255"/>
      <c r="BP78" s="255"/>
      <c r="BQ78" s="255"/>
      <c r="BR78" s="255"/>
      <c r="BS78" s="255"/>
      <c r="BT78" s="255"/>
      <c r="BU78" s="255"/>
      <c r="BV78" s="255"/>
      <c r="BW78" s="255"/>
      <c r="BX78" s="255"/>
      <c r="BY78" s="255"/>
      <c r="BZ78" s="255"/>
      <c r="CA78" s="255"/>
      <c r="CB78" s="255"/>
      <c r="CC78" s="255"/>
      <c r="CD78" s="255"/>
      <c r="CE78" s="255"/>
      <c r="CF78"/>
      <c r="CG78"/>
      <c r="CH78"/>
      <c r="CI78"/>
      <c r="CO78" s="775" t="s">
        <v>1028</v>
      </c>
    </row>
    <row r="79" spans="1:93" s="116" customFormat="1" ht="14.25" customHeight="1" x14ac:dyDescent="0.2">
      <c r="B79" s="118"/>
      <c r="C79" s="113"/>
      <c r="E79" s="879" t="s">
        <v>1245</v>
      </c>
      <c r="F79" s="267"/>
      <c r="G79" s="833"/>
      <c r="H79" s="267"/>
      <c r="I79" s="267"/>
      <c r="J79" s="267"/>
      <c r="K79" s="267"/>
      <c r="L79" s="267"/>
      <c r="M79" s="267"/>
      <c r="N79" s="267"/>
      <c r="O79" s="267"/>
      <c r="P79" s="267"/>
      <c r="Q79" s="267"/>
      <c r="R79" s="267"/>
      <c r="S79" s="267"/>
      <c r="T79" s="267"/>
      <c r="U79" s="267"/>
      <c r="V79" s="267"/>
      <c r="W79" s="267"/>
      <c r="X79" s="267"/>
      <c r="Y79" s="267"/>
      <c r="Z79" s="267"/>
      <c r="AA79" s="267"/>
      <c r="AB79" s="267"/>
      <c r="BH79" s="821" t="s">
        <v>682</v>
      </c>
      <c r="BI79" s="255"/>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c r="CG79"/>
      <c r="CH79"/>
      <c r="CI79"/>
      <c r="CO79" s="249" t="s">
        <v>682</v>
      </c>
    </row>
    <row r="80" spans="1:93" s="116" customFormat="1" ht="14.25" customHeight="1" x14ac:dyDescent="0.2">
      <c r="B80" s="118"/>
      <c r="C80" s="118"/>
      <c r="E80" s="639" t="str">
        <f t="shared" si="18"/>
        <v>Gas vented</v>
      </c>
      <c r="F80" s="682"/>
      <c r="G80" s="682"/>
      <c r="H80" s="682"/>
      <c r="I80" s="682"/>
      <c r="J80" s="682"/>
      <c r="K80" s="682"/>
      <c r="L80" s="682"/>
      <c r="M80" s="682"/>
      <c r="N80" s="682"/>
      <c r="O80" s="682"/>
      <c r="P80" s="682"/>
      <c r="Q80" s="682"/>
      <c r="R80" s="682"/>
      <c r="S80" s="682"/>
      <c r="T80" s="682"/>
      <c r="U80" s="682"/>
      <c r="V80" s="682"/>
      <c r="W80" s="682"/>
      <c r="X80" s="682"/>
      <c r="Y80" s="682"/>
      <c r="Z80" s="682"/>
      <c r="AA80" s="682"/>
      <c r="AB80" s="682"/>
      <c r="BH80" s="822" t="s">
        <v>972</v>
      </c>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c r="CG80"/>
      <c r="CH80"/>
      <c r="CI80"/>
      <c r="CO80" s="248" t="s">
        <v>635</v>
      </c>
    </row>
    <row r="81" spans="1:93" s="116" customFormat="1" ht="14.25" customHeight="1" x14ac:dyDescent="0.2">
      <c r="B81" s="118"/>
      <c r="C81" s="118"/>
      <c r="E81" s="639" t="str">
        <f t="shared" si="18"/>
        <v>Gas flared</v>
      </c>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BH81" s="822" t="s">
        <v>973</v>
      </c>
      <c r="BI81" s="255"/>
      <c r="BJ81" s="255"/>
      <c r="BK81" s="255"/>
      <c r="BL81" s="255"/>
      <c r="BM81" s="255"/>
      <c r="BN81" s="255"/>
      <c r="BO81" s="255"/>
      <c r="BP81" s="255"/>
      <c r="BQ81" s="255"/>
      <c r="BR81" s="255"/>
      <c r="BS81" s="255"/>
      <c r="BT81" s="255"/>
      <c r="BU81" s="255"/>
      <c r="BV81" s="255"/>
      <c r="BW81" s="255"/>
      <c r="BX81" s="255"/>
      <c r="BY81" s="255"/>
      <c r="BZ81" s="255"/>
      <c r="CA81" s="255"/>
      <c r="CB81" s="255"/>
      <c r="CC81" s="255"/>
      <c r="CD81" s="255"/>
      <c r="CE81" s="255"/>
      <c r="CF81"/>
      <c r="CG81"/>
      <c r="CH81"/>
      <c r="CI81"/>
      <c r="CO81" s="248" t="s">
        <v>636</v>
      </c>
    </row>
    <row r="82" spans="1:93" s="116" customFormat="1" ht="14.25" customHeight="1" x14ac:dyDescent="0.2">
      <c r="B82" s="118"/>
      <c r="E82" s="879" t="s">
        <v>1245</v>
      </c>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BH82" s="821" t="s">
        <v>974</v>
      </c>
      <c r="BI82" s="255"/>
      <c r="BJ82" s="255"/>
      <c r="BK82" s="255"/>
      <c r="BL82" s="255"/>
      <c r="BM82" s="255"/>
      <c r="BN82" s="255"/>
      <c r="BO82" s="255"/>
      <c r="BP82" s="255"/>
      <c r="BQ82" s="255"/>
      <c r="BR82" s="255"/>
      <c r="BS82" s="255"/>
      <c r="BT82" s="255"/>
      <c r="BU82" s="255"/>
      <c r="BV82" s="255"/>
      <c r="BW82" s="255"/>
      <c r="BX82" s="255"/>
      <c r="BY82" s="255"/>
      <c r="BZ82" s="255"/>
      <c r="CA82" s="255"/>
      <c r="CB82" s="255"/>
      <c r="CC82" s="255"/>
      <c r="CD82" s="255"/>
      <c r="CE82" s="255"/>
      <c r="CF82"/>
      <c r="CG82"/>
      <c r="CH82"/>
      <c r="CI82"/>
      <c r="CO82" s="249" t="s">
        <v>637</v>
      </c>
    </row>
    <row r="83" spans="1:93" s="116" customFormat="1" ht="14.25" customHeight="1" x14ac:dyDescent="0.2">
      <c r="B83" s="118"/>
      <c r="C83" s="118"/>
      <c r="E83" s="639" t="str">
        <f t="shared" si="18"/>
        <v>Cushion gas closing stock level</v>
      </c>
      <c r="F83" s="682"/>
      <c r="G83" s="682"/>
      <c r="H83" s="682"/>
      <c r="I83" s="682"/>
      <c r="J83" s="682"/>
      <c r="K83" s="682"/>
      <c r="L83" s="682"/>
      <c r="M83" s="682"/>
      <c r="N83" s="682"/>
      <c r="O83" s="682"/>
      <c r="P83" s="682"/>
      <c r="Q83" s="682"/>
      <c r="R83" s="682"/>
      <c r="S83" s="682"/>
      <c r="T83" s="682"/>
      <c r="U83" s="682"/>
      <c r="V83" s="682"/>
      <c r="W83" s="682"/>
      <c r="X83" s="682"/>
      <c r="Y83" s="682"/>
      <c r="Z83" s="682"/>
      <c r="AA83" s="682"/>
      <c r="AB83" s="682"/>
      <c r="BH83" s="822" t="s">
        <v>975</v>
      </c>
      <c r="BI83" s="255"/>
      <c r="BJ83" s="255"/>
      <c r="BK83" s="255"/>
      <c r="BL83" s="255"/>
      <c r="BM83" s="255"/>
      <c r="BN83" s="255"/>
      <c r="BO83" s="255"/>
      <c r="BP83" s="255"/>
      <c r="BQ83" s="255"/>
      <c r="BR83" s="255"/>
      <c r="BS83" s="255"/>
      <c r="BT83" s="255"/>
      <c r="BU83" s="255"/>
      <c r="BV83" s="255"/>
      <c r="BW83" s="255"/>
      <c r="BX83" s="255"/>
      <c r="BY83" s="255"/>
      <c r="BZ83" s="255"/>
      <c r="CA83" s="255"/>
      <c r="CB83" s="255"/>
      <c r="CC83" s="255"/>
      <c r="CD83" s="255"/>
      <c r="CE83" s="255"/>
      <c r="CF83"/>
      <c r="CG83"/>
      <c r="CH83"/>
      <c r="CI83"/>
      <c r="CO83" s="248" t="s">
        <v>638</v>
      </c>
    </row>
    <row r="84" spans="1:93" s="116" customFormat="1" ht="14.25" customHeight="1" x14ac:dyDescent="0.2">
      <c r="B84" s="118"/>
      <c r="C84" s="118"/>
      <c r="E84" s="879" t="s">
        <v>1249</v>
      </c>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BH84" s="821" t="s">
        <v>976</v>
      </c>
      <c r="BI84" s="255"/>
      <c r="BJ84" s="255"/>
      <c r="BK84" s="255"/>
      <c r="BL84" s="255"/>
      <c r="BM84" s="255"/>
      <c r="BN84" s="255"/>
      <c r="BO84" s="255"/>
      <c r="BP84" s="255"/>
      <c r="BQ84" s="255"/>
      <c r="BR84" s="255"/>
      <c r="BS84" s="255"/>
      <c r="BT84" s="255"/>
      <c r="BU84" s="255"/>
      <c r="BV84" s="255"/>
      <c r="BW84" s="255"/>
      <c r="BX84" s="255"/>
      <c r="BY84" s="255"/>
      <c r="BZ84" s="255"/>
      <c r="CA84" s="255"/>
      <c r="CB84" s="255"/>
      <c r="CC84" s="255"/>
      <c r="CD84" s="255"/>
      <c r="CE84" s="255"/>
      <c r="CF84"/>
      <c r="CG84"/>
      <c r="CH84"/>
      <c r="CI84"/>
      <c r="CO84" s="249" t="s">
        <v>160</v>
      </c>
    </row>
    <row r="85" spans="1:93" s="116" customFormat="1" ht="14.25" customHeight="1" x14ac:dyDescent="0.2">
      <c r="A85" s="116" t="s">
        <v>314</v>
      </c>
      <c r="B85" s="118" t="s">
        <v>605</v>
      </c>
      <c r="C85" s="232" t="s">
        <v>618</v>
      </c>
      <c r="E85" s="875" t="s">
        <v>1062</v>
      </c>
      <c r="F85" s="140"/>
      <c r="G85" s="140"/>
      <c r="H85" s="140"/>
      <c r="I85" s="140"/>
      <c r="J85" s="140"/>
      <c r="K85" s="140"/>
      <c r="L85" s="140"/>
      <c r="M85" s="140"/>
      <c r="N85" s="140"/>
      <c r="O85" s="140"/>
      <c r="P85" s="140"/>
      <c r="Q85" s="140"/>
      <c r="R85" s="140"/>
      <c r="S85" s="140"/>
      <c r="T85" s="140"/>
      <c r="U85" s="140"/>
      <c r="V85" s="140"/>
      <c r="W85" s="140"/>
      <c r="X85" s="140"/>
      <c r="Y85" s="140"/>
      <c r="Z85" s="140"/>
      <c r="AA85" s="140"/>
      <c r="AB85" s="761">
        <v>0</v>
      </c>
      <c r="BH85" s="775" t="s">
        <v>977</v>
      </c>
      <c r="BI85" s="255"/>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c r="CG85"/>
      <c r="CH85"/>
      <c r="CI85"/>
      <c r="CO85" s="248" t="s">
        <v>161</v>
      </c>
    </row>
    <row r="86" spans="1:93" s="116" customFormat="1" ht="14.25" customHeight="1" x14ac:dyDescent="0.2">
      <c r="A86" s="116" t="s">
        <v>314</v>
      </c>
      <c r="B86" s="118" t="s">
        <v>605</v>
      </c>
      <c r="C86" s="232" t="s">
        <v>619</v>
      </c>
      <c r="E86" s="875" t="s">
        <v>1063</v>
      </c>
      <c r="F86" s="140"/>
      <c r="G86" s="140"/>
      <c r="H86" s="140"/>
      <c r="I86" s="140"/>
      <c r="J86" s="140"/>
      <c r="K86" s="140"/>
      <c r="L86" s="140"/>
      <c r="M86" s="140"/>
      <c r="N86" s="140"/>
      <c r="O86" s="140"/>
      <c r="P86" s="140"/>
      <c r="Q86" s="140"/>
      <c r="R86" s="140"/>
      <c r="S86" s="140"/>
      <c r="T86" s="140"/>
      <c r="U86" s="140"/>
      <c r="V86" s="140"/>
      <c r="W86" s="140"/>
      <c r="X86" s="140"/>
      <c r="Y86" s="140"/>
      <c r="Z86" s="140"/>
      <c r="AA86" s="140"/>
      <c r="AB86" s="761">
        <v>0</v>
      </c>
      <c r="BH86" s="775" t="s">
        <v>978</v>
      </c>
      <c r="BI86" s="255"/>
      <c r="BJ86" s="255"/>
      <c r="BK86" s="255"/>
      <c r="BL86" s="255"/>
      <c r="BM86" s="255"/>
      <c r="BN86" s="255"/>
      <c r="BO86" s="255"/>
      <c r="BP86" s="255"/>
      <c r="BQ86" s="255"/>
      <c r="BR86" s="255"/>
      <c r="BS86" s="255"/>
      <c r="BT86" s="255"/>
      <c r="BU86" s="255"/>
      <c r="BV86" s="255"/>
      <c r="BW86" s="255"/>
      <c r="BX86" s="255"/>
      <c r="BY86" s="255"/>
      <c r="BZ86" s="255"/>
      <c r="CA86" s="255"/>
      <c r="CB86" s="255"/>
      <c r="CC86" s="255"/>
      <c r="CD86" s="255"/>
      <c r="CE86" s="255"/>
      <c r="CF86"/>
      <c r="CG86"/>
      <c r="CH86"/>
      <c r="CI86"/>
      <c r="CO86" s="248" t="s">
        <v>162</v>
      </c>
    </row>
    <row r="87" spans="1:93" s="116" customFormat="1" ht="14.25" customHeight="1" x14ac:dyDescent="0.2">
      <c r="A87" s="116" t="s">
        <v>314</v>
      </c>
      <c r="B87" s="118" t="s">
        <v>605</v>
      </c>
      <c r="C87" s="232" t="s">
        <v>620</v>
      </c>
      <c r="E87" s="875" t="s">
        <v>1061</v>
      </c>
      <c r="F87" s="140"/>
      <c r="G87" s="140"/>
      <c r="H87" s="140"/>
      <c r="I87" s="140"/>
      <c r="J87" s="140"/>
      <c r="K87" s="140"/>
      <c r="L87" s="140"/>
      <c r="M87" s="140"/>
      <c r="N87" s="140"/>
      <c r="O87" s="140"/>
      <c r="P87" s="140"/>
      <c r="Q87" s="140"/>
      <c r="R87" s="140"/>
      <c r="S87" s="140"/>
      <c r="T87" s="140"/>
      <c r="U87" s="140"/>
      <c r="V87" s="140"/>
      <c r="W87" s="140"/>
      <c r="X87" s="140"/>
      <c r="Y87" s="140"/>
      <c r="Z87" s="140"/>
      <c r="AA87" s="140"/>
      <c r="AB87" s="761">
        <v>0</v>
      </c>
      <c r="BH87" s="775" t="s">
        <v>979</v>
      </c>
      <c r="BI87" s="255"/>
      <c r="BJ87" s="255"/>
      <c r="BK87" s="255"/>
      <c r="BL87" s="255"/>
      <c r="BM87" s="255"/>
      <c r="BN87" s="255"/>
      <c r="BO87" s="255"/>
      <c r="BP87" s="255"/>
      <c r="BQ87" s="255"/>
      <c r="BR87" s="255"/>
      <c r="BS87" s="255"/>
      <c r="BT87" s="255"/>
      <c r="BU87" s="255"/>
      <c r="BV87" s="255"/>
      <c r="BW87" s="255"/>
      <c r="BX87" s="255"/>
      <c r="BY87" s="255"/>
      <c r="BZ87" s="255"/>
      <c r="CA87" s="255"/>
      <c r="CB87" s="255"/>
      <c r="CC87" s="255"/>
      <c r="CD87" s="255"/>
      <c r="CE87" s="255"/>
      <c r="CF87"/>
      <c r="CG87"/>
      <c r="CH87"/>
      <c r="CI87"/>
      <c r="CO87" s="248" t="s">
        <v>163</v>
      </c>
    </row>
    <row r="88" spans="1:93" ht="4.5" customHeight="1" thickBot="1" x14ac:dyDescent="0.25">
      <c r="E88" s="234"/>
      <c r="F88" s="231"/>
      <c r="G88" s="231"/>
      <c r="H88" s="231"/>
      <c r="I88" s="231"/>
      <c r="J88" s="231"/>
      <c r="K88" s="231"/>
      <c r="L88" s="231"/>
      <c r="M88" s="236"/>
      <c r="N88" s="236"/>
      <c r="O88" s="236"/>
      <c r="P88" s="236"/>
      <c r="Q88" s="235"/>
      <c r="R88" s="235"/>
      <c r="S88" s="235"/>
      <c r="T88" s="235"/>
      <c r="U88" s="235"/>
      <c r="V88" s="235"/>
      <c r="W88" s="235"/>
      <c r="X88" s="235"/>
      <c r="Y88" s="235"/>
      <c r="Z88" s="235"/>
      <c r="AA88" s="235"/>
      <c r="AB88" s="235"/>
      <c r="BH88" s="234"/>
      <c r="CO88" s="234"/>
    </row>
    <row r="89" spans="1:93" ht="9" customHeight="1" x14ac:dyDescent="0.2">
      <c r="E89" s="122"/>
      <c r="F89" s="120"/>
      <c r="G89" s="120"/>
      <c r="H89" s="120"/>
      <c r="I89" s="120"/>
      <c r="J89" s="120"/>
      <c r="K89" s="120"/>
      <c r="L89" s="120"/>
      <c r="M89" s="120"/>
      <c r="N89" s="120"/>
      <c r="O89" s="120"/>
      <c r="P89" s="120"/>
      <c r="Q89" s="124"/>
      <c r="R89" s="124"/>
      <c r="S89" s="124"/>
      <c r="T89" s="124"/>
      <c r="U89" s="124"/>
      <c r="V89" s="124"/>
      <c r="W89" s="124"/>
      <c r="X89" s="124"/>
      <c r="Y89" s="124"/>
      <c r="Z89" s="124"/>
      <c r="AA89" s="124"/>
      <c r="AB89" s="124"/>
      <c r="BH89" s="122"/>
      <c r="CO89" s="122"/>
    </row>
    <row r="90" spans="1:93" ht="9" customHeight="1" x14ac:dyDescent="0.2">
      <c r="F90" s="126"/>
      <c r="G90" s="126"/>
      <c r="H90" s="126"/>
      <c r="BH90" s="823"/>
      <c r="CO90" s="125"/>
    </row>
    <row r="91" spans="1:93" ht="11.1" customHeight="1" x14ac:dyDescent="0.2">
      <c r="E91" s="485" t="s">
        <v>1268</v>
      </c>
      <c r="F91" s="113"/>
      <c r="G91" s="113"/>
      <c r="H91" s="113"/>
      <c r="BH91" s="126" t="s">
        <v>106</v>
      </c>
      <c r="CO91" s="126" t="s">
        <v>106</v>
      </c>
    </row>
    <row r="92" spans="1:93" ht="9.9499999999999993" customHeight="1" x14ac:dyDescent="0.2">
      <c r="E92" s="486" t="s">
        <v>1264</v>
      </c>
      <c r="F92" s="113"/>
      <c r="G92" s="113"/>
      <c r="H92" s="113"/>
      <c r="BH92" s="127" t="s">
        <v>1003</v>
      </c>
      <c r="CO92" s="127" t="s">
        <v>447</v>
      </c>
    </row>
    <row r="93" spans="1:93" ht="9.9499999999999993" customHeight="1" x14ac:dyDescent="0.2">
      <c r="E93" s="486" t="s">
        <v>1266</v>
      </c>
      <c r="F93" s="113"/>
      <c r="G93" s="113"/>
      <c r="H93" s="113"/>
      <c r="BH93" s="127" t="s">
        <v>1004</v>
      </c>
      <c r="CO93" s="127" t="s">
        <v>448</v>
      </c>
    </row>
    <row r="94" spans="1:93" ht="9.9499999999999993" customHeight="1" x14ac:dyDescent="0.2">
      <c r="E94" s="486" t="s">
        <v>1265</v>
      </c>
      <c r="F94" s="113"/>
      <c r="G94" s="113"/>
      <c r="H94" s="113"/>
      <c r="BH94" s="127" t="s">
        <v>446</v>
      </c>
      <c r="CO94" s="127" t="s">
        <v>449</v>
      </c>
    </row>
    <row r="95" spans="1:93" ht="9.9499999999999993" customHeight="1" x14ac:dyDescent="0.2">
      <c r="E95" s="486" t="s">
        <v>1267</v>
      </c>
      <c r="BH95" s="127" t="s">
        <v>1005</v>
      </c>
      <c r="CO95" s="127" t="s">
        <v>450</v>
      </c>
    </row>
    <row r="96" spans="1:93" ht="9.9499999999999993" customHeight="1" x14ac:dyDescent="0.2">
      <c r="BH96" s="125"/>
      <c r="CO96" s="125"/>
    </row>
    <row r="97" ht="11.1" customHeight="1" x14ac:dyDescent="0.2"/>
    <row r="98" ht="11.1" customHeight="1" x14ac:dyDescent="0.2"/>
  </sheetData>
  <sheetProtection password="892C" sheet="1" objects="1" scenarios="1"/>
  <dataConsolidate/>
  <phoneticPr fontId="15" type="noConversion"/>
  <conditionalFormatting sqref="F4:AA15 F51:AA52 F56:AA58 F54:AA54 F25:AA25 F22:AA23 F17:AA20 F27:AA29 F33:AA44 F62:AA73 F80:AA81 F83:AA83 F85:AA87 F46:AA49 F75:AA78 G76:G79 AA19:AB20 AA77:AB78">
    <cfRule type="cellIs" dxfId="38" priority="4" stopIfTrue="1" operator="notEqual">
      <formula>BI4</formula>
    </cfRule>
  </conditionalFormatting>
  <conditionalFormatting sqref="AB51:AB52 AB56:AB58 AB54 AB25 AB22:AB23 AB17:AB20 AB27:AB29 AB33:AB44 AB62:AB73 AB80:AB81 AB83 AB85:AB87 AB4:AB15 AB46:AB49 AB75:AB78">
    <cfRule type="cellIs" dxfId="37" priority="6" stopIfTrue="1" operator="notEqual">
      <formula>CE4</formula>
    </cfRule>
  </conditionalFormatting>
  <conditionalFormatting sqref="Z77:Z78">
    <cfRule type="cellIs" dxfId="36" priority="2" stopIfTrue="1" operator="notEqual">
      <formula>CA77</formula>
    </cfRule>
  </conditionalFormatting>
  <conditionalFormatting sqref="AB77:AB78">
    <cfRule type="cellIs" dxfId="35" priority="1" stopIfTrue="1" operator="notEqual">
      <formula>CC77</formula>
    </cfRule>
  </conditionalFormatting>
  <dataValidations count="3">
    <dataValidation type="whole" operator="greaterThanOrEqual" allowBlank="1" showInputMessage="1" showErrorMessage="1" error="Whole numbers only / Nombres entiers uniquement" sqref="F41:AB41 G12:AB12">
      <formula1>-1000000</formula1>
    </dataValidation>
    <dataValidation type="whole" operator="greaterThanOrEqual" allowBlank="1" showInputMessage="1" showErrorMessage="1" sqref="F12">
      <formula1>-1000000</formula1>
    </dataValidation>
    <dataValidation type="whole" operator="greaterThanOrEqual" allowBlank="1" showInputMessage="1" showErrorMessage="1" error="Positive whole numbers only / Nombres entiers positifs uniquement" sqref="F56:AB58 F22:AB23 F33:AB40 F62:AB70 F4:AB11 F85:AB87 F25:AB25 G75:G79 F46:AB49 F51:AB52 F54:AB54 F27:AB29 F15:AB15 F44:AB44 F73:AB73 F75:F78 H75:AB78 F17:AB20">
      <formula1>0</formula1>
    </dataValidation>
  </dataValidations>
  <printOptions horizontalCentered="1"/>
  <pageMargins left="0.47244094488188998" right="0.47244094488188998" top="0.16" bottom="0.17" header="0.39370078740157499" footer="0.2"/>
  <pageSetup paperSize="9" scale="61" fitToHeight="2" orientation="landscape" r:id="rId1"/>
  <headerFooter alignWithMargins="0"/>
  <rowBreaks count="1" manualBreakCount="1">
    <brk id="60" min="4"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T_GCV">
                <anchor moveWithCells="1">
                  <from>
                    <xdr:col>8</xdr:col>
                    <xdr:colOff>552450</xdr:colOff>
                    <xdr:row>0</xdr:row>
                    <xdr:rowOff>28575</xdr:rowOff>
                  </from>
                  <to>
                    <xdr:col>10</xdr:col>
                    <xdr:colOff>466725</xdr:colOff>
                    <xdr:row>0</xdr:row>
                    <xdr:rowOff>247650</xdr:rowOff>
                  </to>
                </anchor>
              </controlPr>
            </control>
          </mc:Choice>
        </mc:AlternateContent>
        <mc:AlternateContent xmlns:mc="http://schemas.openxmlformats.org/markup-compatibility/2006">
          <mc:Choice Requires="x14">
            <control shapeId="12290" r:id="rId5" name="Button 2">
              <controlPr defaultSize="0" print="0" autoFill="0" autoPict="0" macro="[0]!T_CM">
                <anchor moveWithCells="1">
                  <from>
                    <xdr:col>6</xdr:col>
                    <xdr:colOff>85725</xdr:colOff>
                    <xdr:row>0</xdr:row>
                    <xdr:rowOff>28575</xdr:rowOff>
                  </from>
                  <to>
                    <xdr:col>7</xdr:col>
                    <xdr:colOff>304800</xdr:colOff>
                    <xdr:row>0</xdr:row>
                    <xdr:rowOff>247650</xdr:rowOff>
                  </to>
                </anchor>
              </controlPr>
            </control>
          </mc:Choice>
        </mc:AlternateContent>
        <mc:AlternateContent xmlns:mc="http://schemas.openxmlformats.org/markup-compatibility/2006">
          <mc:Choice Requires="x14">
            <control shapeId="12291" r:id="rId6" name="Button 3">
              <controlPr defaultSize="0" print="0" autoFill="0" autoPict="0" macro="[0]!T_TJ">
                <anchor moveWithCells="1">
                  <from>
                    <xdr:col>7</xdr:col>
                    <xdr:colOff>371475</xdr:colOff>
                    <xdr:row>0</xdr:row>
                    <xdr:rowOff>28575</xdr:rowOff>
                  </from>
                  <to>
                    <xdr:col>8</xdr:col>
                    <xdr:colOff>485775</xdr:colOff>
                    <xdr:row>0</xdr:row>
                    <xdr:rowOff>247650</xdr:rowOff>
                  </to>
                </anchor>
              </controlPr>
            </control>
          </mc:Choice>
        </mc:AlternateContent>
        <mc:AlternateContent xmlns:mc="http://schemas.openxmlformats.org/markup-compatibility/2006">
          <mc:Choice Requires="x14">
            <control shapeId="12399" r:id="rId7" name="Button 111">
              <controlPr defaultSize="0" print="0" autoFill="0" autoPict="0" macro="[0]!GotoMenu">
                <anchor moveWithCells="1">
                  <from>
                    <xdr:col>5</xdr:col>
                    <xdr:colOff>95250</xdr:colOff>
                    <xdr:row>0</xdr:row>
                    <xdr:rowOff>28575</xdr:rowOff>
                  </from>
                  <to>
                    <xdr:col>5</xdr:col>
                    <xdr:colOff>695325</xdr:colOff>
                    <xdr:row>1</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2"/>
  <dimension ref="A1:CZ39"/>
  <sheetViews>
    <sheetView showGridLines="0" rightToLeft="1" workbookViewId="0">
      <pane xSplit="5" ySplit="3" topLeftCell="X4"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2.42578125" style="143" hidden="1" customWidth="1"/>
    <col min="2" max="2" width="10" style="141" hidden="1" customWidth="1"/>
    <col min="3" max="3" width="9.7109375" style="143" hidden="1" customWidth="1"/>
    <col min="4" max="4" width="1.7109375" style="143" customWidth="1"/>
    <col min="5" max="5" width="52" style="133" bestFit="1" customWidth="1"/>
    <col min="6" max="13" width="9.140625" style="143" customWidth="1"/>
    <col min="14" max="16" width="9.140625" style="148" customWidth="1"/>
    <col min="17" max="18" width="9.140625" style="133" customWidth="1"/>
    <col min="19" max="28" width="9.140625" style="143" customWidth="1"/>
    <col min="29" max="52" width="8" style="143" customWidth="1"/>
    <col min="53" max="59" width="8" style="143" hidden="1" customWidth="1"/>
    <col min="60" max="60" width="35.85546875" style="143" hidden="1" customWidth="1"/>
    <col min="61" max="92" width="8" style="143" hidden="1" customWidth="1"/>
    <col min="93" max="93" width="49.85546875" style="143" hidden="1" customWidth="1"/>
    <col min="94" max="104" width="8" style="143" hidden="1" customWidth="1"/>
    <col min="105" max="112" width="8" style="143" customWidth="1"/>
    <col min="113" max="16384" width="9.140625" style="143"/>
  </cols>
  <sheetData>
    <row r="1" spans="1:93" s="129" customFormat="1" ht="15.75" x14ac:dyDescent="0.25">
      <c r="B1" s="128"/>
      <c r="E1" s="487" t="s">
        <v>1253</v>
      </c>
      <c r="N1" s="130"/>
      <c r="O1" s="130"/>
      <c r="P1" s="130"/>
      <c r="BH1" s="827" t="s">
        <v>1010</v>
      </c>
      <c r="CO1" s="129" t="s">
        <v>515</v>
      </c>
    </row>
    <row r="2" spans="1:93" s="133" customFormat="1" ht="23.25" customHeight="1" x14ac:dyDescent="0.2">
      <c r="B2" s="131"/>
      <c r="C2" s="239"/>
      <c r="D2" s="239"/>
      <c r="E2" s="499" t="str">
        <f>Country</f>
        <v>Country</v>
      </c>
    </row>
    <row r="3" spans="1:93" s="133" customFormat="1" ht="23.25" customHeight="1" thickBot="1" x14ac:dyDescent="0.3">
      <c r="A3" s="542" t="s">
        <v>312</v>
      </c>
      <c r="B3" s="542" t="s">
        <v>313</v>
      </c>
      <c r="C3" s="542" t="s">
        <v>311</v>
      </c>
      <c r="D3" s="239"/>
      <c r="E3" s="170" t="s">
        <v>1246</v>
      </c>
      <c r="F3" s="132">
        <v>1990</v>
      </c>
      <c r="G3" s="132">
        <v>1991</v>
      </c>
      <c r="H3" s="132">
        <v>1992</v>
      </c>
      <c r="I3" s="132">
        <v>1993</v>
      </c>
      <c r="J3" s="132">
        <v>1994</v>
      </c>
      <c r="K3" s="132">
        <v>1995</v>
      </c>
      <c r="L3" s="132">
        <v>1996</v>
      </c>
      <c r="M3" s="132">
        <v>1997</v>
      </c>
      <c r="N3" s="132">
        <v>1998</v>
      </c>
      <c r="O3" s="132">
        <v>1999</v>
      </c>
      <c r="P3" s="132">
        <v>2000</v>
      </c>
      <c r="Q3" s="132">
        <v>2001</v>
      </c>
      <c r="R3" s="132">
        <v>2002</v>
      </c>
      <c r="S3" s="132">
        <v>2003</v>
      </c>
      <c r="T3" s="132">
        <f>S3+1</f>
        <v>2004</v>
      </c>
      <c r="U3" s="132">
        <f>T3+1</f>
        <v>2005</v>
      </c>
      <c r="V3" s="132">
        <v>2006</v>
      </c>
      <c r="W3" s="132">
        <v>2007</v>
      </c>
      <c r="X3" s="132">
        <v>2008</v>
      </c>
      <c r="Y3" s="132">
        <v>2009</v>
      </c>
      <c r="Z3" s="132">
        <v>2010</v>
      </c>
      <c r="AA3" s="132">
        <v>2011</v>
      </c>
      <c r="AB3" s="132">
        <v>2012</v>
      </c>
      <c r="BI3" s="115">
        <v>1990</v>
      </c>
      <c r="BJ3" s="132">
        <v>1991</v>
      </c>
      <c r="BK3" s="132">
        <v>1992</v>
      </c>
      <c r="BL3" s="132">
        <v>1993</v>
      </c>
      <c r="BM3" s="132">
        <v>1994</v>
      </c>
      <c r="BN3" s="132">
        <v>1995</v>
      </c>
      <c r="BO3" s="132">
        <v>1996</v>
      </c>
      <c r="BP3" s="132">
        <v>1997</v>
      </c>
      <c r="BQ3" s="132">
        <v>1998</v>
      </c>
      <c r="BR3" s="132">
        <v>1999</v>
      </c>
      <c r="BS3" s="132">
        <v>2000</v>
      </c>
      <c r="BT3" s="132">
        <v>2001</v>
      </c>
      <c r="BU3" s="132">
        <v>2002</v>
      </c>
      <c r="BV3" s="132">
        <v>2003</v>
      </c>
      <c r="BW3" s="132">
        <f>BV3+1</f>
        <v>2004</v>
      </c>
      <c r="BX3" s="132">
        <f>BW3+1</f>
        <v>2005</v>
      </c>
      <c r="BY3" s="132">
        <v>2006</v>
      </c>
      <c r="BZ3" s="132">
        <v>2007</v>
      </c>
      <c r="CA3" s="132">
        <v>2008</v>
      </c>
      <c r="CB3" s="132">
        <v>2009</v>
      </c>
      <c r="CC3" s="132">
        <v>2010</v>
      </c>
      <c r="CD3" s="132">
        <v>2011</v>
      </c>
      <c r="CE3" s="132">
        <v>2012</v>
      </c>
    </row>
    <row r="4" spans="1:93" s="134" customFormat="1" ht="18" customHeight="1" thickBot="1" x14ac:dyDescent="0.25">
      <c r="A4" s="131" t="s">
        <v>316</v>
      </c>
      <c r="B4" s="135" t="s">
        <v>660</v>
      </c>
      <c r="C4" s="135" t="s">
        <v>48</v>
      </c>
      <c r="E4" s="488" t="s">
        <v>1068</v>
      </c>
      <c r="F4" s="276">
        <f>SUM(F5,F17,F28,F29)</f>
        <v>0</v>
      </c>
      <c r="G4" s="136">
        <f>SUM(G5,G17,G28,G29)</f>
        <v>0</v>
      </c>
      <c r="H4" s="136">
        <f t="shared" ref="H4:R4" si="0">SUM(H5,H17,H28,H29)</f>
        <v>0</v>
      </c>
      <c r="I4" s="136">
        <f t="shared" si="0"/>
        <v>0</v>
      </c>
      <c r="J4" s="136">
        <f t="shared" si="0"/>
        <v>0</v>
      </c>
      <c r="K4" s="136">
        <f t="shared" si="0"/>
        <v>0</v>
      </c>
      <c r="L4" s="136">
        <f t="shared" si="0"/>
        <v>0</v>
      </c>
      <c r="M4" s="136">
        <f t="shared" si="0"/>
        <v>0</v>
      </c>
      <c r="N4" s="136">
        <f t="shared" si="0"/>
        <v>0</v>
      </c>
      <c r="O4" s="136">
        <f t="shared" si="0"/>
        <v>0</v>
      </c>
      <c r="P4" s="136">
        <f t="shared" si="0"/>
        <v>0</v>
      </c>
      <c r="Q4" s="136">
        <f t="shared" si="0"/>
        <v>0</v>
      </c>
      <c r="R4" s="136">
        <f t="shared" si="0"/>
        <v>0</v>
      </c>
      <c r="S4" s="136">
        <f t="shared" ref="S4:AB4" si="1">SUM(S5,S17,S28,S29)</f>
        <v>0</v>
      </c>
      <c r="T4" s="136">
        <f t="shared" si="1"/>
        <v>0</v>
      </c>
      <c r="U4" s="136">
        <f t="shared" si="1"/>
        <v>0</v>
      </c>
      <c r="V4" s="136">
        <f t="shared" si="1"/>
        <v>0</v>
      </c>
      <c r="W4" s="136">
        <f t="shared" si="1"/>
        <v>0</v>
      </c>
      <c r="X4" s="136">
        <f>SUM(X5,X17,X28,X29)</f>
        <v>0</v>
      </c>
      <c r="Y4" s="136">
        <f>SUM(Y5,Y17,Y28,Y29)</f>
        <v>0</v>
      </c>
      <c r="Z4" s="136">
        <f>SUM(Z5,Z17,Z28,Z29)</f>
        <v>0</v>
      </c>
      <c r="AA4" s="136">
        <f>SUM(AA5,AA17,AA28,AA29)</f>
        <v>0</v>
      </c>
      <c r="AB4" s="136">
        <f t="shared" si="1"/>
        <v>0</v>
      </c>
      <c r="BH4" s="175" t="s">
        <v>934</v>
      </c>
      <c r="BI4" s="519">
        <f>SUM(BI5,BI17,BI28,BI29)</f>
        <v>0</v>
      </c>
      <c r="BJ4" s="434">
        <f>SUM(BJ5,BJ17,BJ28,BJ29)</f>
        <v>0</v>
      </c>
      <c r="BK4" s="517">
        <f t="shared" ref="BK4:BU4" si="2">SUM(BK5,BK17,BK28,BK29)</f>
        <v>0</v>
      </c>
      <c r="BL4" s="517">
        <f t="shared" si="2"/>
        <v>0</v>
      </c>
      <c r="BM4" s="517">
        <f t="shared" si="2"/>
        <v>0</v>
      </c>
      <c r="BN4" s="517">
        <f t="shared" si="2"/>
        <v>0</v>
      </c>
      <c r="BO4" s="517">
        <f t="shared" si="2"/>
        <v>0</v>
      </c>
      <c r="BP4" s="517">
        <f t="shared" si="2"/>
        <v>0</v>
      </c>
      <c r="BQ4" s="517">
        <f t="shared" si="2"/>
        <v>0</v>
      </c>
      <c r="BR4" s="517">
        <f t="shared" si="2"/>
        <v>0</v>
      </c>
      <c r="BS4" s="517">
        <f t="shared" si="2"/>
        <v>0</v>
      </c>
      <c r="BT4" s="517">
        <f t="shared" si="2"/>
        <v>0</v>
      </c>
      <c r="BU4" s="517">
        <f t="shared" si="2"/>
        <v>0</v>
      </c>
      <c r="BV4" s="517">
        <f t="shared" ref="BV4:CE4" si="3">SUM(BV5,BV17,BV28,BV29)</f>
        <v>0</v>
      </c>
      <c r="BW4" s="517">
        <f t="shared" si="3"/>
        <v>0</v>
      </c>
      <c r="BX4" s="517">
        <f t="shared" si="3"/>
        <v>0</v>
      </c>
      <c r="BY4" s="517">
        <f t="shared" si="3"/>
        <v>0</v>
      </c>
      <c r="BZ4" s="517">
        <f t="shared" si="3"/>
        <v>0</v>
      </c>
      <c r="CA4" s="517">
        <f>SUM(CA5,CA17,CA28,CA29)</f>
        <v>0</v>
      </c>
      <c r="CB4" s="517">
        <f>SUM(CB5,CB17,CB28,CB29)</f>
        <v>0</v>
      </c>
      <c r="CC4" s="517">
        <f>SUM(CC5,CC17,CC28,CC29)</f>
        <v>0</v>
      </c>
      <c r="CD4" s="517">
        <f>SUM(CD5,CD17,CD28,CD29)</f>
        <v>0</v>
      </c>
      <c r="CE4" s="517">
        <f t="shared" si="3"/>
        <v>0</v>
      </c>
      <c r="CO4" s="175" t="s">
        <v>504</v>
      </c>
    </row>
    <row r="5" spans="1:93" s="134" customFormat="1" x14ac:dyDescent="0.2">
      <c r="A5" s="131" t="s">
        <v>316</v>
      </c>
      <c r="B5" s="135" t="s">
        <v>660</v>
      </c>
      <c r="C5" s="135" t="s">
        <v>606</v>
      </c>
      <c r="E5" s="388" t="s">
        <v>1250</v>
      </c>
      <c r="F5" s="277">
        <f>SUM(F6:F16)</f>
        <v>0</v>
      </c>
      <c r="G5" s="138">
        <f>SUM(G6:G16)</f>
        <v>0</v>
      </c>
      <c r="H5" s="138">
        <f t="shared" ref="H5:AB5" si="4">SUM(H6:H16)</f>
        <v>0</v>
      </c>
      <c r="I5" s="138">
        <f t="shared" si="4"/>
        <v>0</v>
      </c>
      <c r="J5" s="138">
        <f t="shared" si="4"/>
        <v>0</v>
      </c>
      <c r="K5" s="138">
        <f t="shared" si="4"/>
        <v>0</v>
      </c>
      <c r="L5" s="138">
        <f t="shared" si="4"/>
        <v>0</v>
      </c>
      <c r="M5" s="138">
        <f t="shared" si="4"/>
        <v>0</v>
      </c>
      <c r="N5" s="138">
        <f t="shared" si="4"/>
        <v>0</v>
      </c>
      <c r="O5" s="138">
        <f t="shared" si="4"/>
        <v>0</v>
      </c>
      <c r="P5" s="138">
        <f t="shared" si="4"/>
        <v>0</v>
      </c>
      <c r="Q5" s="138">
        <f t="shared" si="4"/>
        <v>0</v>
      </c>
      <c r="R5" s="138">
        <f t="shared" si="4"/>
        <v>0</v>
      </c>
      <c r="S5" s="138">
        <f t="shared" si="4"/>
        <v>0</v>
      </c>
      <c r="T5" s="138">
        <f t="shared" si="4"/>
        <v>0</v>
      </c>
      <c r="U5" s="138">
        <f t="shared" si="4"/>
        <v>0</v>
      </c>
      <c r="V5" s="138">
        <f t="shared" ref="V5:AA5" si="5">SUM(V6:V16)</f>
        <v>0</v>
      </c>
      <c r="W5" s="138">
        <f t="shared" si="5"/>
        <v>0</v>
      </c>
      <c r="X5" s="138">
        <f t="shared" si="5"/>
        <v>0</v>
      </c>
      <c r="Y5" s="138">
        <f t="shared" si="5"/>
        <v>0</v>
      </c>
      <c r="Z5" s="138">
        <f t="shared" si="5"/>
        <v>0</v>
      </c>
      <c r="AA5" s="138">
        <f t="shared" si="5"/>
        <v>0</v>
      </c>
      <c r="AB5" s="138">
        <f t="shared" si="4"/>
        <v>0</v>
      </c>
      <c r="BH5" s="137" t="s">
        <v>935</v>
      </c>
      <c r="BI5" s="518">
        <f>SUM(BI6:BI16)</f>
        <v>0</v>
      </c>
      <c r="BJ5" s="375">
        <f>SUM(BJ6:BJ16)</f>
        <v>0</v>
      </c>
      <c r="BK5" s="518">
        <f t="shared" ref="BK5:CE5" si="6">SUM(BK6:BK16)</f>
        <v>0</v>
      </c>
      <c r="BL5" s="518">
        <f t="shared" si="6"/>
        <v>0</v>
      </c>
      <c r="BM5" s="518">
        <f t="shared" si="6"/>
        <v>0</v>
      </c>
      <c r="BN5" s="518">
        <f t="shared" si="6"/>
        <v>0</v>
      </c>
      <c r="BO5" s="518">
        <f t="shared" si="6"/>
        <v>0</v>
      </c>
      <c r="BP5" s="518">
        <f t="shared" si="6"/>
        <v>0</v>
      </c>
      <c r="BQ5" s="518">
        <f t="shared" si="6"/>
        <v>0</v>
      </c>
      <c r="BR5" s="518">
        <f t="shared" si="6"/>
        <v>0</v>
      </c>
      <c r="BS5" s="518">
        <f t="shared" si="6"/>
        <v>0</v>
      </c>
      <c r="BT5" s="518">
        <f t="shared" si="6"/>
        <v>0</v>
      </c>
      <c r="BU5" s="518">
        <f t="shared" si="6"/>
        <v>0</v>
      </c>
      <c r="BV5" s="518">
        <f t="shared" si="6"/>
        <v>0</v>
      </c>
      <c r="BW5" s="518">
        <f t="shared" si="6"/>
        <v>0</v>
      </c>
      <c r="BX5" s="518">
        <f t="shared" si="6"/>
        <v>0</v>
      </c>
      <c r="BY5" s="518">
        <f t="shared" ref="BY5:CD5" si="7">SUM(BY6:BY16)</f>
        <v>0</v>
      </c>
      <c r="BZ5" s="518">
        <f t="shared" si="7"/>
        <v>0</v>
      </c>
      <c r="CA5" s="518">
        <f t="shared" si="7"/>
        <v>0</v>
      </c>
      <c r="CB5" s="518">
        <f t="shared" si="7"/>
        <v>0</v>
      </c>
      <c r="CC5" s="518">
        <f t="shared" si="7"/>
        <v>0</v>
      </c>
      <c r="CD5" s="518">
        <f t="shared" si="7"/>
        <v>0</v>
      </c>
      <c r="CE5" s="518">
        <f t="shared" si="6"/>
        <v>0</v>
      </c>
      <c r="CO5" s="137" t="s">
        <v>374</v>
      </c>
    </row>
    <row r="6" spans="1:93" s="139" customFormat="1" ht="12" customHeight="1" x14ac:dyDescent="0.25">
      <c r="A6" s="141" t="s">
        <v>316</v>
      </c>
      <c r="B6" s="135" t="s">
        <v>660</v>
      </c>
      <c r="C6" s="135" t="s">
        <v>627</v>
      </c>
      <c r="E6" s="880" t="s">
        <v>1072</v>
      </c>
      <c r="F6" s="881"/>
      <c r="G6" s="140"/>
      <c r="H6" s="140"/>
      <c r="I6" s="140"/>
      <c r="J6" s="140"/>
      <c r="K6" s="140"/>
      <c r="L6" s="140"/>
      <c r="M6" s="140"/>
      <c r="N6" s="140"/>
      <c r="O6" s="140"/>
      <c r="P6" s="140"/>
      <c r="Q6" s="140"/>
      <c r="R6" s="140"/>
      <c r="S6" s="140"/>
      <c r="T6" s="140"/>
      <c r="U6" s="140"/>
      <c r="V6" s="140"/>
      <c r="W6" s="140"/>
      <c r="X6" s="140"/>
      <c r="Y6" s="140"/>
      <c r="Z6" s="140"/>
      <c r="AA6" s="140"/>
      <c r="AB6" s="140">
        <v>0</v>
      </c>
      <c r="BH6" s="824" t="s">
        <v>936</v>
      </c>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O6" s="275" t="s">
        <v>505</v>
      </c>
    </row>
    <row r="7" spans="1:93" s="139" customFormat="1" ht="12" customHeight="1" x14ac:dyDescent="0.25">
      <c r="A7" s="141" t="s">
        <v>316</v>
      </c>
      <c r="B7" s="135" t="s">
        <v>660</v>
      </c>
      <c r="C7" s="135" t="s">
        <v>607</v>
      </c>
      <c r="E7" s="880" t="s">
        <v>1073</v>
      </c>
      <c r="F7" s="881"/>
      <c r="G7" s="140"/>
      <c r="H7" s="140"/>
      <c r="I7" s="140"/>
      <c r="J7" s="140"/>
      <c r="K7" s="140"/>
      <c r="L7" s="140"/>
      <c r="M7" s="140"/>
      <c r="N7" s="140"/>
      <c r="O7" s="140"/>
      <c r="P7" s="140"/>
      <c r="Q7" s="140"/>
      <c r="R7" s="140"/>
      <c r="S7" s="140"/>
      <c r="T7" s="140"/>
      <c r="U7" s="140"/>
      <c r="V7" s="140"/>
      <c r="W7" s="140"/>
      <c r="X7" s="140"/>
      <c r="Y7" s="140"/>
      <c r="Z7" s="140"/>
      <c r="AA7" s="140"/>
      <c r="AB7" s="140">
        <v>0</v>
      </c>
      <c r="BH7" s="824" t="s">
        <v>937</v>
      </c>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O7" s="275" t="s">
        <v>506</v>
      </c>
    </row>
    <row r="8" spans="1:93" s="139" customFormat="1" ht="12" customHeight="1" x14ac:dyDescent="0.25">
      <c r="A8" s="141" t="s">
        <v>316</v>
      </c>
      <c r="B8" s="135" t="s">
        <v>660</v>
      </c>
      <c r="C8" s="135" t="s">
        <v>628</v>
      </c>
      <c r="E8" s="880" t="s">
        <v>1074</v>
      </c>
      <c r="F8" s="881"/>
      <c r="G8" s="140"/>
      <c r="H8" s="140"/>
      <c r="I8" s="140"/>
      <c r="J8" s="140"/>
      <c r="K8" s="140"/>
      <c r="L8" s="140"/>
      <c r="M8" s="140"/>
      <c r="N8" s="140"/>
      <c r="O8" s="140"/>
      <c r="P8" s="140"/>
      <c r="Q8" s="140"/>
      <c r="R8" s="140"/>
      <c r="S8" s="140"/>
      <c r="T8" s="140"/>
      <c r="U8" s="140"/>
      <c r="V8" s="140"/>
      <c r="W8" s="140"/>
      <c r="X8" s="140"/>
      <c r="Y8" s="140"/>
      <c r="Z8" s="140"/>
      <c r="AA8" s="140"/>
      <c r="AB8" s="140">
        <v>0</v>
      </c>
      <c r="BH8" s="824" t="s">
        <v>938</v>
      </c>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O8" s="275" t="s">
        <v>507</v>
      </c>
    </row>
    <row r="9" spans="1:93" s="139" customFormat="1" ht="12" customHeight="1" x14ac:dyDescent="0.25">
      <c r="A9" s="141" t="s">
        <v>316</v>
      </c>
      <c r="B9" s="135" t="s">
        <v>660</v>
      </c>
      <c r="C9" s="135" t="s">
        <v>608</v>
      </c>
      <c r="E9" s="880" t="s">
        <v>1075</v>
      </c>
      <c r="F9" s="881"/>
      <c r="G9" s="140"/>
      <c r="H9" s="140"/>
      <c r="I9" s="140"/>
      <c r="J9" s="140"/>
      <c r="K9" s="140"/>
      <c r="L9" s="140"/>
      <c r="M9" s="140"/>
      <c r="N9" s="140"/>
      <c r="O9" s="140"/>
      <c r="P9" s="140"/>
      <c r="Q9" s="140"/>
      <c r="R9" s="140"/>
      <c r="S9" s="140"/>
      <c r="T9" s="140"/>
      <c r="U9" s="140"/>
      <c r="V9" s="140"/>
      <c r="W9" s="140"/>
      <c r="X9" s="140"/>
      <c r="Y9" s="140"/>
      <c r="Z9" s="140"/>
      <c r="AA9" s="140"/>
      <c r="AB9" s="140">
        <v>0</v>
      </c>
      <c r="BH9" s="824" t="s">
        <v>939</v>
      </c>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O9" s="275" t="s">
        <v>171</v>
      </c>
    </row>
    <row r="10" spans="1:93" s="139" customFormat="1" ht="12" customHeight="1" x14ac:dyDescent="0.25">
      <c r="A10" s="141" t="s">
        <v>316</v>
      </c>
      <c r="B10" s="135" t="s">
        <v>660</v>
      </c>
      <c r="C10" s="135" t="s">
        <v>630</v>
      </c>
      <c r="E10" s="880" t="s">
        <v>1076</v>
      </c>
      <c r="F10" s="881"/>
      <c r="G10" s="140"/>
      <c r="H10" s="140"/>
      <c r="I10" s="140"/>
      <c r="J10" s="140"/>
      <c r="K10" s="140"/>
      <c r="L10" s="140"/>
      <c r="M10" s="140"/>
      <c r="N10" s="140"/>
      <c r="O10" s="140"/>
      <c r="P10" s="140"/>
      <c r="Q10" s="140"/>
      <c r="R10" s="140"/>
      <c r="S10" s="140"/>
      <c r="T10" s="140"/>
      <c r="U10" s="140"/>
      <c r="V10" s="140"/>
      <c r="W10" s="140"/>
      <c r="X10" s="140"/>
      <c r="Y10" s="140"/>
      <c r="Z10" s="140"/>
      <c r="AA10" s="140"/>
      <c r="AB10" s="140">
        <v>0</v>
      </c>
      <c r="BH10" s="824" t="s">
        <v>940</v>
      </c>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O10" s="275" t="s">
        <v>508</v>
      </c>
    </row>
    <row r="11" spans="1:93" s="139" customFormat="1" ht="12" customHeight="1" x14ac:dyDescent="0.25">
      <c r="A11" s="141" t="s">
        <v>316</v>
      </c>
      <c r="B11" s="135" t="s">
        <v>660</v>
      </c>
      <c r="C11" s="135" t="s">
        <v>609</v>
      </c>
      <c r="E11" s="880" t="s">
        <v>1077</v>
      </c>
      <c r="F11" s="881"/>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824" t="s">
        <v>941</v>
      </c>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O11" s="275" t="s">
        <v>172</v>
      </c>
    </row>
    <row r="12" spans="1:93" s="139" customFormat="1" ht="12" customHeight="1" x14ac:dyDescent="0.25">
      <c r="A12" s="141" t="s">
        <v>316</v>
      </c>
      <c r="B12" s="135" t="s">
        <v>660</v>
      </c>
      <c r="C12" s="135" t="s">
        <v>610</v>
      </c>
      <c r="E12" s="880" t="s">
        <v>1078</v>
      </c>
      <c r="F12" s="881"/>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824" t="s">
        <v>942</v>
      </c>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O12" s="275" t="s">
        <v>249</v>
      </c>
    </row>
    <row r="13" spans="1:93" s="139" customFormat="1" ht="12" customHeight="1" x14ac:dyDescent="0.25">
      <c r="A13" s="141" t="s">
        <v>316</v>
      </c>
      <c r="B13" s="135" t="s">
        <v>660</v>
      </c>
      <c r="C13" s="135" t="s">
        <v>611</v>
      </c>
      <c r="E13" s="880" t="s">
        <v>1079</v>
      </c>
      <c r="F13" s="881"/>
      <c r="G13" s="140"/>
      <c r="H13" s="140"/>
      <c r="I13" s="140"/>
      <c r="J13" s="140"/>
      <c r="K13" s="140"/>
      <c r="L13" s="140"/>
      <c r="M13" s="140"/>
      <c r="N13" s="140"/>
      <c r="O13" s="140"/>
      <c r="P13" s="140"/>
      <c r="Q13" s="140"/>
      <c r="R13" s="140"/>
      <c r="S13" s="140"/>
      <c r="T13" s="140"/>
      <c r="U13" s="140"/>
      <c r="V13" s="140"/>
      <c r="W13" s="140"/>
      <c r="X13" s="140"/>
      <c r="Y13" s="140"/>
      <c r="Z13" s="140"/>
      <c r="AA13" s="140"/>
      <c r="AB13" s="140">
        <v>0</v>
      </c>
      <c r="BH13" s="824" t="s">
        <v>943</v>
      </c>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O13" s="275" t="s">
        <v>169</v>
      </c>
    </row>
    <row r="14" spans="1:93" s="139" customFormat="1" ht="12" customHeight="1" x14ac:dyDescent="0.25">
      <c r="A14" s="141" t="s">
        <v>316</v>
      </c>
      <c r="B14" s="135" t="s">
        <v>660</v>
      </c>
      <c r="C14" s="135" t="s">
        <v>621</v>
      </c>
      <c r="E14" s="880" t="s">
        <v>1086</v>
      </c>
      <c r="F14" s="881"/>
      <c r="G14" s="140"/>
      <c r="H14" s="140"/>
      <c r="I14" s="140"/>
      <c r="J14" s="140"/>
      <c r="K14" s="140"/>
      <c r="L14" s="140"/>
      <c r="M14" s="140"/>
      <c r="N14" s="140"/>
      <c r="O14" s="140"/>
      <c r="P14" s="140"/>
      <c r="Q14" s="140"/>
      <c r="R14" s="140"/>
      <c r="S14" s="140"/>
      <c r="T14" s="140"/>
      <c r="U14" s="140"/>
      <c r="V14" s="140"/>
      <c r="W14" s="140"/>
      <c r="X14" s="140"/>
      <c r="Y14" s="140"/>
      <c r="Z14" s="140"/>
      <c r="AA14" s="140"/>
      <c r="AB14" s="140">
        <v>0</v>
      </c>
      <c r="BH14" s="824" t="s">
        <v>944</v>
      </c>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O14" s="275" t="s">
        <v>250</v>
      </c>
    </row>
    <row r="15" spans="1:93" s="139" customFormat="1" ht="12" customHeight="1" x14ac:dyDescent="0.25">
      <c r="A15" s="141" t="s">
        <v>316</v>
      </c>
      <c r="B15" s="135" t="s">
        <v>660</v>
      </c>
      <c r="C15" s="135" t="s">
        <v>631</v>
      </c>
      <c r="E15" s="880" t="s">
        <v>945</v>
      </c>
      <c r="F15" s="881"/>
      <c r="G15" s="140"/>
      <c r="H15" s="140"/>
      <c r="I15" s="140"/>
      <c r="J15" s="140"/>
      <c r="K15" s="140"/>
      <c r="L15" s="140"/>
      <c r="M15" s="140"/>
      <c r="N15" s="140"/>
      <c r="O15" s="140"/>
      <c r="P15" s="140"/>
      <c r="Q15" s="140"/>
      <c r="R15" s="140"/>
      <c r="S15" s="140"/>
      <c r="T15" s="140"/>
      <c r="U15" s="140"/>
      <c r="V15" s="140"/>
      <c r="W15" s="140"/>
      <c r="X15" s="140"/>
      <c r="Y15" s="140"/>
      <c r="Z15" s="140"/>
      <c r="AA15" s="140"/>
      <c r="AB15" s="140">
        <v>0</v>
      </c>
      <c r="BH15" s="824" t="s">
        <v>945</v>
      </c>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O15" s="275" t="s">
        <v>170</v>
      </c>
    </row>
    <row r="16" spans="1:93" s="139" customFormat="1" ht="12" customHeight="1" x14ac:dyDescent="0.25">
      <c r="A16" s="141" t="s">
        <v>316</v>
      </c>
      <c r="B16" s="135" t="s">
        <v>660</v>
      </c>
      <c r="C16" s="135" t="s">
        <v>612</v>
      </c>
      <c r="E16" s="880" t="s">
        <v>1080</v>
      </c>
      <c r="F16" s="881"/>
      <c r="G16" s="140"/>
      <c r="H16" s="140"/>
      <c r="I16" s="140"/>
      <c r="J16" s="140"/>
      <c r="K16" s="140"/>
      <c r="L16" s="140"/>
      <c r="M16" s="140"/>
      <c r="N16" s="140"/>
      <c r="O16" s="140"/>
      <c r="P16" s="140"/>
      <c r="Q16" s="140"/>
      <c r="R16" s="140"/>
      <c r="S16" s="140"/>
      <c r="T16" s="140"/>
      <c r="U16" s="140"/>
      <c r="V16" s="140"/>
      <c r="W16" s="140"/>
      <c r="X16" s="140"/>
      <c r="Y16" s="140"/>
      <c r="Z16" s="140"/>
      <c r="AA16" s="140"/>
      <c r="AB16" s="140">
        <v>0</v>
      </c>
      <c r="BH16" s="824" t="s">
        <v>946</v>
      </c>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O16" s="275" t="s">
        <v>362</v>
      </c>
    </row>
    <row r="17" spans="1:93" ht="12" customHeight="1" x14ac:dyDescent="0.2">
      <c r="A17" s="141" t="s">
        <v>316</v>
      </c>
      <c r="B17" s="135" t="s">
        <v>660</v>
      </c>
      <c r="C17" s="135" t="s">
        <v>613</v>
      </c>
      <c r="E17" s="388" t="s">
        <v>1081</v>
      </c>
      <c r="F17" s="277">
        <f>SUM(F18:F27)</f>
        <v>0</v>
      </c>
      <c r="G17" s="138">
        <f>SUM(G18:G27)</f>
        <v>0</v>
      </c>
      <c r="H17" s="138">
        <f t="shared" ref="H17:AB17" si="8">SUM(H18:H27)</f>
        <v>0</v>
      </c>
      <c r="I17" s="138">
        <f t="shared" si="8"/>
        <v>0</v>
      </c>
      <c r="J17" s="138">
        <f t="shared" si="8"/>
        <v>0</v>
      </c>
      <c r="K17" s="138">
        <f t="shared" si="8"/>
        <v>0</v>
      </c>
      <c r="L17" s="138">
        <f t="shared" si="8"/>
        <v>0</v>
      </c>
      <c r="M17" s="138">
        <f t="shared" si="8"/>
        <v>0</v>
      </c>
      <c r="N17" s="138">
        <f t="shared" si="8"/>
        <v>0</v>
      </c>
      <c r="O17" s="138">
        <f t="shared" si="8"/>
        <v>0</v>
      </c>
      <c r="P17" s="138">
        <f t="shared" si="8"/>
        <v>0</v>
      </c>
      <c r="Q17" s="138">
        <f t="shared" si="8"/>
        <v>0</v>
      </c>
      <c r="R17" s="138">
        <f t="shared" si="8"/>
        <v>0</v>
      </c>
      <c r="S17" s="138">
        <f t="shared" si="8"/>
        <v>0</v>
      </c>
      <c r="T17" s="138">
        <f t="shared" si="8"/>
        <v>0</v>
      </c>
      <c r="U17" s="138">
        <f t="shared" si="8"/>
        <v>0</v>
      </c>
      <c r="V17" s="138">
        <f t="shared" ref="V17:AA17" si="9">SUM(V18:V27)</f>
        <v>0</v>
      </c>
      <c r="W17" s="138">
        <f t="shared" si="9"/>
        <v>0</v>
      </c>
      <c r="X17" s="138">
        <f t="shared" si="9"/>
        <v>0</v>
      </c>
      <c r="Y17" s="138">
        <f t="shared" si="9"/>
        <v>0</v>
      </c>
      <c r="Z17" s="138">
        <f t="shared" si="9"/>
        <v>0</v>
      </c>
      <c r="AA17" s="138">
        <f t="shared" si="9"/>
        <v>0</v>
      </c>
      <c r="AB17" s="138">
        <f t="shared" si="8"/>
        <v>0</v>
      </c>
      <c r="BH17" s="142" t="s">
        <v>947</v>
      </c>
      <c r="BI17" s="520">
        <f>SUM(BI18:BI27)</f>
        <v>0</v>
      </c>
      <c r="BJ17" s="377">
        <f>SUM(BJ18:BJ27)</f>
        <v>0</v>
      </c>
      <c r="BK17" s="520">
        <f t="shared" ref="BK17:CE17" si="10">SUM(BK18:BK27)</f>
        <v>0</v>
      </c>
      <c r="BL17" s="520">
        <f t="shared" si="10"/>
        <v>0</v>
      </c>
      <c r="BM17" s="520">
        <f t="shared" si="10"/>
        <v>0</v>
      </c>
      <c r="BN17" s="520">
        <f t="shared" si="10"/>
        <v>0</v>
      </c>
      <c r="BO17" s="520">
        <f t="shared" si="10"/>
        <v>0</v>
      </c>
      <c r="BP17" s="520">
        <f t="shared" si="10"/>
        <v>0</v>
      </c>
      <c r="BQ17" s="520">
        <f t="shared" si="10"/>
        <v>0</v>
      </c>
      <c r="BR17" s="520">
        <f t="shared" si="10"/>
        <v>0</v>
      </c>
      <c r="BS17" s="520">
        <f t="shared" si="10"/>
        <v>0</v>
      </c>
      <c r="BT17" s="520">
        <f t="shared" si="10"/>
        <v>0</v>
      </c>
      <c r="BU17" s="520">
        <f t="shared" si="10"/>
        <v>0</v>
      </c>
      <c r="BV17" s="520">
        <f t="shared" si="10"/>
        <v>0</v>
      </c>
      <c r="BW17" s="520">
        <f t="shared" si="10"/>
        <v>0</v>
      </c>
      <c r="BX17" s="520">
        <f t="shared" si="10"/>
        <v>0</v>
      </c>
      <c r="BY17" s="520">
        <f t="shared" ref="BY17:CD17" si="11">SUM(BY18:BY27)</f>
        <v>0</v>
      </c>
      <c r="BZ17" s="520">
        <f t="shared" si="11"/>
        <v>0</v>
      </c>
      <c r="CA17" s="520">
        <f t="shared" si="11"/>
        <v>0</v>
      </c>
      <c r="CB17" s="520">
        <f t="shared" si="11"/>
        <v>0</v>
      </c>
      <c r="CC17" s="520">
        <f t="shared" si="11"/>
        <v>0</v>
      </c>
      <c r="CD17" s="520">
        <f t="shared" si="11"/>
        <v>0</v>
      </c>
      <c r="CE17" s="520">
        <f t="shared" si="10"/>
        <v>0</v>
      </c>
      <c r="CO17" s="142" t="s">
        <v>375</v>
      </c>
    </row>
    <row r="18" spans="1:93" ht="12" customHeight="1" x14ac:dyDescent="0.25">
      <c r="A18" s="141" t="s">
        <v>316</v>
      </c>
      <c r="B18" s="135" t="s">
        <v>660</v>
      </c>
      <c r="C18" s="135" t="s">
        <v>643</v>
      </c>
      <c r="E18" s="882" t="s">
        <v>1085</v>
      </c>
      <c r="F18" s="883"/>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824" t="s">
        <v>948</v>
      </c>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O18" s="275" t="s">
        <v>253</v>
      </c>
    </row>
    <row r="19" spans="1:93" ht="12" customHeight="1" x14ac:dyDescent="0.25">
      <c r="A19" s="141" t="s">
        <v>316</v>
      </c>
      <c r="B19" s="135" t="s">
        <v>660</v>
      </c>
      <c r="C19" s="135" t="s">
        <v>147</v>
      </c>
      <c r="E19" s="882" t="s">
        <v>1082</v>
      </c>
      <c r="F19" s="883"/>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824" t="s">
        <v>949</v>
      </c>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O19" s="275" t="s">
        <v>252</v>
      </c>
    </row>
    <row r="20" spans="1:93" ht="12" customHeight="1" x14ac:dyDescent="0.25">
      <c r="A20" s="141" t="s">
        <v>316</v>
      </c>
      <c r="B20" s="135" t="s">
        <v>660</v>
      </c>
      <c r="C20" s="135" t="s">
        <v>645</v>
      </c>
      <c r="E20" s="882" t="s">
        <v>1083</v>
      </c>
      <c r="F20" s="883"/>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824" t="s">
        <v>950</v>
      </c>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O20" s="275" t="s">
        <v>251</v>
      </c>
    </row>
    <row r="21" spans="1:93" ht="12" customHeight="1" x14ac:dyDescent="0.25">
      <c r="A21" s="141" t="s">
        <v>316</v>
      </c>
      <c r="B21" s="135" t="s">
        <v>660</v>
      </c>
      <c r="C21" s="135" t="s">
        <v>614</v>
      </c>
      <c r="E21" s="882" t="s">
        <v>1084</v>
      </c>
      <c r="F21" s="883"/>
      <c r="G21" s="140"/>
      <c r="H21" s="140"/>
      <c r="I21" s="140"/>
      <c r="J21" s="140"/>
      <c r="K21" s="140"/>
      <c r="L21" s="140"/>
      <c r="M21" s="140"/>
      <c r="N21" s="140"/>
      <c r="O21" s="140"/>
      <c r="P21" s="140"/>
      <c r="Q21" s="140"/>
      <c r="R21" s="140"/>
      <c r="S21" s="140"/>
      <c r="T21" s="140"/>
      <c r="U21" s="140"/>
      <c r="V21" s="140"/>
      <c r="W21" s="140"/>
      <c r="X21" s="140"/>
      <c r="Y21" s="140"/>
      <c r="Z21" s="140"/>
      <c r="AA21" s="140"/>
      <c r="AB21" s="140">
        <v>0</v>
      </c>
      <c r="BH21" s="824" t="s">
        <v>951</v>
      </c>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O21" s="275" t="s">
        <v>169</v>
      </c>
    </row>
    <row r="22" spans="1:93" ht="12" customHeight="1" x14ac:dyDescent="0.25">
      <c r="A22" s="141" t="s">
        <v>316</v>
      </c>
      <c r="B22" s="33" t="s">
        <v>660</v>
      </c>
      <c r="C22" s="33" t="s">
        <v>622</v>
      </c>
      <c r="E22" s="882" t="s">
        <v>1087</v>
      </c>
      <c r="F22" s="883"/>
      <c r="G22" s="140"/>
      <c r="H22" s="140"/>
      <c r="I22" s="140"/>
      <c r="J22" s="140"/>
      <c r="K22" s="140"/>
      <c r="L22" s="140"/>
      <c r="M22" s="140"/>
      <c r="N22" s="140"/>
      <c r="O22" s="140"/>
      <c r="P22" s="140"/>
      <c r="Q22" s="140"/>
      <c r="R22" s="140"/>
      <c r="S22" s="140"/>
      <c r="T22" s="140"/>
      <c r="U22" s="140"/>
      <c r="V22" s="140"/>
      <c r="W22" s="140"/>
      <c r="X22" s="140"/>
      <c r="Y22" s="140"/>
      <c r="Z22" s="140"/>
      <c r="AA22" s="140"/>
      <c r="AB22" s="140">
        <v>0</v>
      </c>
      <c r="BH22" s="824" t="s">
        <v>952</v>
      </c>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O22" s="275" t="s">
        <v>250</v>
      </c>
    </row>
    <row r="23" spans="1:93" ht="12" customHeight="1" x14ac:dyDescent="0.25">
      <c r="A23" s="141" t="s">
        <v>316</v>
      </c>
      <c r="B23" s="135" t="s">
        <v>660</v>
      </c>
      <c r="C23" s="135" t="s">
        <v>615</v>
      </c>
      <c r="E23" s="882" t="s">
        <v>1088</v>
      </c>
      <c r="F23" s="883"/>
      <c r="G23" s="140"/>
      <c r="H23" s="140"/>
      <c r="I23" s="140"/>
      <c r="J23" s="140"/>
      <c r="K23" s="140"/>
      <c r="L23" s="140"/>
      <c r="M23" s="140"/>
      <c r="N23" s="140"/>
      <c r="O23" s="140"/>
      <c r="P23" s="140"/>
      <c r="Q23" s="140"/>
      <c r="R23" s="140"/>
      <c r="S23" s="140"/>
      <c r="T23" s="140"/>
      <c r="U23" s="140"/>
      <c r="V23" s="140"/>
      <c r="W23" s="140"/>
      <c r="X23" s="140"/>
      <c r="Y23" s="140"/>
      <c r="Z23" s="140"/>
      <c r="AA23" s="140"/>
      <c r="AB23" s="140">
        <v>0</v>
      </c>
      <c r="BH23" s="824" t="s">
        <v>953</v>
      </c>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O23" s="275" t="s">
        <v>249</v>
      </c>
    </row>
    <row r="24" spans="1:93" ht="12" customHeight="1" x14ac:dyDescent="0.25">
      <c r="A24" s="141" t="s">
        <v>316</v>
      </c>
      <c r="B24" s="135" t="s">
        <v>660</v>
      </c>
      <c r="C24" s="135" t="s">
        <v>644</v>
      </c>
      <c r="E24" s="882" t="s">
        <v>1090</v>
      </c>
      <c r="F24" s="883"/>
      <c r="G24" s="140"/>
      <c r="H24" s="140"/>
      <c r="I24" s="140"/>
      <c r="J24" s="140"/>
      <c r="K24" s="140"/>
      <c r="L24" s="140"/>
      <c r="M24" s="140"/>
      <c r="N24" s="140"/>
      <c r="O24" s="140"/>
      <c r="P24" s="140"/>
      <c r="Q24" s="140"/>
      <c r="R24" s="140"/>
      <c r="S24" s="140"/>
      <c r="T24" s="140"/>
      <c r="U24" s="140"/>
      <c r="V24" s="140"/>
      <c r="W24" s="140"/>
      <c r="X24" s="140"/>
      <c r="Y24" s="140"/>
      <c r="Z24" s="140"/>
      <c r="AA24" s="140"/>
      <c r="AB24" s="140">
        <v>0</v>
      </c>
      <c r="BH24" s="824" t="s">
        <v>954</v>
      </c>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5"/>
      <c r="CO24" s="275" t="s">
        <v>246</v>
      </c>
    </row>
    <row r="25" spans="1:93" ht="12" customHeight="1" x14ac:dyDescent="0.25">
      <c r="A25" s="141" t="s">
        <v>316</v>
      </c>
      <c r="B25" s="135" t="s">
        <v>660</v>
      </c>
      <c r="C25" s="135" t="s">
        <v>633</v>
      </c>
      <c r="E25" s="882" t="s">
        <v>1089</v>
      </c>
      <c r="F25" s="883"/>
      <c r="G25" s="140"/>
      <c r="H25" s="140"/>
      <c r="I25" s="140"/>
      <c r="J25" s="140"/>
      <c r="K25" s="140"/>
      <c r="L25" s="140"/>
      <c r="M25" s="140"/>
      <c r="N25" s="140"/>
      <c r="O25" s="140"/>
      <c r="P25" s="140"/>
      <c r="Q25" s="140"/>
      <c r="R25" s="140"/>
      <c r="S25" s="140"/>
      <c r="T25" s="140"/>
      <c r="U25" s="140"/>
      <c r="V25" s="140"/>
      <c r="W25" s="140"/>
      <c r="X25" s="140"/>
      <c r="Y25" s="140"/>
      <c r="Z25" s="140"/>
      <c r="AA25" s="140"/>
      <c r="AB25" s="140">
        <v>0</v>
      </c>
      <c r="BH25" s="824" t="s">
        <v>955</v>
      </c>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O25" s="275" t="s">
        <v>173</v>
      </c>
    </row>
    <row r="26" spans="1:93" ht="12" customHeight="1" x14ac:dyDescent="0.25">
      <c r="A26" s="141" t="s">
        <v>316</v>
      </c>
      <c r="B26" s="33" t="s">
        <v>660</v>
      </c>
      <c r="C26" s="33" t="s">
        <v>632</v>
      </c>
      <c r="E26" s="882" t="s">
        <v>1091</v>
      </c>
      <c r="F26" s="883"/>
      <c r="G26" s="140"/>
      <c r="H26" s="140"/>
      <c r="I26" s="140"/>
      <c r="J26" s="140"/>
      <c r="K26" s="140"/>
      <c r="L26" s="140"/>
      <c r="M26" s="140"/>
      <c r="N26" s="140"/>
      <c r="O26" s="140"/>
      <c r="P26" s="140"/>
      <c r="Q26" s="140"/>
      <c r="R26" s="140"/>
      <c r="S26" s="140"/>
      <c r="T26" s="140"/>
      <c r="U26" s="140"/>
      <c r="V26" s="140"/>
      <c r="W26" s="140"/>
      <c r="X26" s="140"/>
      <c r="Y26" s="140"/>
      <c r="Z26" s="140"/>
      <c r="AA26" s="140"/>
      <c r="AB26" s="140">
        <v>0</v>
      </c>
      <c r="BH26" s="824" t="s">
        <v>1006</v>
      </c>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O26" s="275" t="s">
        <v>170</v>
      </c>
    </row>
    <row r="27" spans="1:93" ht="12" customHeight="1" x14ac:dyDescent="0.25">
      <c r="A27" s="141" t="s">
        <v>316</v>
      </c>
      <c r="B27" s="135" t="s">
        <v>660</v>
      </c>
      <c r="C27" s="135" t="s">
        <v>21</v>
      </c>
      <c r="E27" s="882" t="s">
        <v>1092</v>
      </c>
      <c r="F27" s="883"/>
      <c r="G27" s="140"/>
      <c r="H27" s="140"/>
      <c r="I27" s="140"/>
      <c r="J27" s="140"/>
      <c r="K27" s="140"/>
      <c r="L27" s="140"/>
      <c r="M27" s="140"/>
      <c r="N27" s="140"/>
      <c r="O27" s="140"/>
      <c r="P27" s="140"/>
      <c r="Q27" s="140"/>
      <c r="R27" s="140"/>
      <c r="S27" s="140"/>
      <c r="T27" s="140"/>
      <c r="U27" s="140"/>
      <c r="V27" s="140"/>
      <c r="W27" s="140"/>
      <c r="X27" s="140"/>
      <c r="Y27" s="140"/>
      <c r="Z27" s="140"/>
      <c r="AA27" s="140"/>
      <c r="AB27" s="140">
        <v>0</v>
      </c>
      <c r="BH27" s="824" t="s">
        <v>946</v>
      </c>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O27" s="275" t="s">
        <v>361</v>
      </c>
    </row>
    <row r="28" spans="1:93" ht="12" customHeight="1" x14ac:dyDescent="0.2">
      <c r="A28" s="141" t="s">
        <v>316</v>
      </c>
      <c r="B28" s="135" t="s">
        <v>660</v>
      </c>
      <c r="C28" s="135" t="s">
        <v>22</v>
      </c>
      <c r="E28" s="144" t="s">
        <v>1251</v>
      </c>
      <c r="F28" s="278"/>
      <c r="G28" s="140"/>
      <c r="H28" s="140"/>
      <c r="I28" s="140"/>
      <c r="J28" s="140"/>
      <c r="K28" s="140"/>
      <c r="L28" s="140"/>
      <c r="M28" s="140"/>
      <c r="N28" s="140"/>
      <c r="O28" s="140"/>
      <c r="P28" s="140"/>
      <c r="Q28" s="140"/>
      <c r="R28" s="140"/>
      <c r="S28" s="140"/>
      <c r="T28" s="140"/>
      <c r="U28" s="140"/>
      <c r="V28" s="140"/>
      <c r="W28" s="140"/>
      <c r="X28" s="140"/>
      <c r="Y28" s="140"/>
      <c r="Z28" s="140"/>
      <c r="AA28" s="140"/>
      <c r="AB28" s="140">
        <v>0</v>
      </c>
      <c r="BH28" s="144" t="s">
        <v>958</v>
      </c>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O28" s="144" t="s">
        <v>174</v>
      </c>
    </row>
    <row r="29" spans="1:93" s="146" customFormat="1" ht="22.5" customHeight="1" x14ac:dyDescent="0.2">
      <c r="B29" s="145"/>
      <c r="E29" s="198" t="s">
        <v>1252</v>
      </c>
      <c r="F29" s="279">
        <f>SUM('2b_TFC_EnergyUse'!F4+'2b_TFC_Non-EnergyUse'!F4)</f>
        <v>0</v>
      </c>
      <c r="G29" s="147">
        <f>SUM('2b_TFC_EnergyUse'!G4+'2b_TFC_Non-EnergyUse'!G4)</f>
        <v>0</v>
      </c>
      <c r="H29" s="147">
        <f>SUM('2b_TFC_EnergyUse'!H4+'2b_TFC_Non-EnergyUse'!H4)</f>
        <v>0</v>
      </c>
      <c r="I29" s="147">
        <f>SUM('2b_TFC_EnergyUse'!I4+'2b_TFC_Non-EnergyUse'!I4)</f>
        <v>0</v>
      </c>
      <c r="J29" s="147">
        <f>SUM('2b_TFC_EnergyUse'!J4+'2b_TFC_Non-EnergyUse'!J4)</f>
        <v>0</v>
      </c>
      <c r="K29" s="147">
        <f>SUM('2b_TFC_EnergyUse'!K4+'2b_TFC_Non-EnergyUse'!K4)</f>
        <v>0</v>
      </c>
      <c r="L29" s="147">
        <f>SUM('2b_TFC_EnergyUse'!L4+'2b_TFC_Non-EnergyUse'!L4)</f>
        <v>0</v>
      </c>
      <c r="M29" s="147">
        <f>SUM('2b_TFC_EnergyUse'!M4+'2b_TFC_Non-EnergyUse'!M4)</f>
        <v>0</v>
      </c>
      <c r="N29" s="147">
        <f>SUM('2b_TFC_EnergyUse'!N4+'2b_TFC_Non-EnergyUse'!N4)</f>
        <v>0</v>
      </c>
      <c r="O29" s="147">
        <f>SUM('2b_TFC_EnergyUse'!O4+'2b_TFC_Non-EnergyUse'!O4)</f>
        <v>0</v>
      </c>
      <c r="P29" s="147">
        <f>SUM('2b_TFC_EnergyUse'!P4+'2b_TFC_Non-EnergyUse'!P4)</f>
        <v>0</v>
      </c>
      <c r="Q29" s="147">
        <f>SUM('2b_TFC_EnergyUse'!Q4+'2b_TFC_Non-EnergyUse'!Q4)</f>
        <v>0</v>
      </c>
      <c r="R29" s="147">
        <f>SUM('2b_TFC_EnergyUse'!R4+'2b_TFC_Non-EnergyUse'!R4)</f>
        <v>0</v>
      </c>
      <c r="S29" s="147">
        <f>SUM('2b_TFC_EnergyUse'!S4+'2b_TFC_Non-EnergyUse'!S4)</f>
        <v>0</v>
      </c>
      <c r="T29" s="147">
        <f>SUM('2b_TFC_EnergyUse'!T4+'2b_TFC_Non-EnergyUse'!T4)</f>
        <v>0</v>
      </c>
      <c r="U29" s="147">
        <f>SUM('2b_TFC_EnergyUse'!U4+'2b_TFC_Non-EnergyUse'!U4)</f>
        <v>0</v>
      </c>
      <c r="V29" s="147">
        <f>SUM('2b_TFC_EnergyUse'!V4+'2b_TFC_Non-EnergyUse'!V4)</f>
        <v>0</v>
      </c>
      <c r="W29" s="147">
        <f>SUM('2b_TFC_EnergyUse'!W4+'2b_TFC_Non-EnergyUse'!W4)</f>
        <v>0</v>
      </c>
      <c r="X29" s="147">
        <f>SUM('2b_TFC_EnergyUse'!X4+'2b_TFC_Non-EnergyUse'!X4)</f>
        <v>0</v>
      </c>
      <c r="Y29" s="147">
        <f>SUM('2b_TFC_EnergyUse'!Y4+'2b_TFC_Non-EnergyUse'!Y4)</f>
        <v>0</v>
      </c>
      <c r="Z29" s="147">
        <f>SUM('2b_TFC_EnergyUse'!Z4+'2b_TFC_Non-EnergyUse'!Z4)</f>
        <v>0</v>
      </c>
      <c r="AA29" s="147">
        <f>SUM('2b_TFC_EnergyUse'!AA4+'2b_TFC_Non-EnergyUse'!AA4)</f>
        <v>0</v>
      </c>
      <c r="AB29" s="147">
        <f>SUM('2b_TFC_EnergyUse'!AB4+'2b_TFC_Non-EnergyUse'!AB4)</f>
        <v>0</v>
      </c>
      <c r="BH29" s="198" t="s">
        <v>1007</v>
      </c>
      <c r="BI29" s="517">
        <f>SUM('2b_TFC_EnergyUse'!BI4+'2b_TFC_Non-EnergyUse'!BI4)</f>
        <v>0</v>
      </c>
      <c r="BJ29" s="378">
        <f>SUM('2b_TFC_EnergyUse'!BJ4+'2b_TFC_Non-EnergyUse'!BJ4)</f>
        <v>0</v>
      </c>
      <c r="BK29" s="517">
        <f>SUM('2b_TFC_EnergyUse'!BK4+'2b_TFC_Non-EnergyUse'!BK4)</f>
        <v>0</v>
      </c>
      <c r="BL29" s="517">
        <f>SUM('2b_TFC_EnergyUse'!BL4+'2b_TFC_Non-EnergyUse'!BL4)</f>
        <v>0</v>
      </c>
      <c r="BM29" s="517">
        <f>SUM('2b_TFC_EnergyUse'!BM4+'2b_TFC_Non-EnergyUse'!BM4)</f>
        <v>0</v>
      </c>
      <c r="BN29" s="517">
        <f>SUM('2b_TFC_EnergyUse'!BN4+'2b_TFC_Non-EnergyUse'!BN4)</f>
        <v>0</v>
      </c>
      <c r="BO29" s="517">
        <f>SUM('2b_TFC_EnergyUse'!BO4+'2b_TFC_Non-EnergyUse'!BO4)</f>
        <v>0</v>
      </c>
      <c r="BP29" s="517">
        <f>SUM('2b_TFC_EnergyUse'!BP4+'2b_TFC_Non-EnergyUse'!BP4)</f>
        <v>0</v>
      </c>
      <c r="BQ29" s="517">
        <f>SUM('2b_TFC_EnergyUse'!BQ4+'2b_TFC_Non-EnergyUse'!BQ4)</f>
        <v>0</v>
      </c>
      <c r="BR29" s="517">
        <f>SUM('2b_TFC_EnergyUse'!BR4+'2b_TFC_Non-EnergyUse'!BR4)</f>
        <v>0</v>
      </c>
      <c r="BS29" s="517">
        <f>SUM('2b_TFC_EnergyUse'!BS4+'2b_TFC_Non-EnergyUse'!BS4)</f>
        <v>0</v>
      </c>
      <c r="BT29" s="517">
        <f>SUM('2b_TFC_EnergyUse'!BT4+'2b_TFC_Non-EnergyUse'!BT4)</f>
        <v>0</v>
      </c>
      <c r="BU29" s="517">
        <f>SUM('2b_TFC_EnergyUse'!BU4+'2b_TFC_Non-EnergyUse'!BU4)</f>
        <v>0</v>
      </c>
      <c r="BV29" s="517">
        <f>SUM('2b_TFC_EnergyUse'!BV4+'2b_TFC_Non-EnergyUse'!BV4)</f>
        <v>0</v>
      </c>
      <c r="BW29" s="517">
        <f>SUM('2b_TFC_EnergyUse'!BW4+'2b_TFC_Non-EnergyUse'!BW4)</f>
        <v>0</v>
      </c>
      <c r="BX29" s="517">
        <f>SUM('2b_TFC_EnergyUse'!BX4+'2b_TFC_Non-EnergyUse'!BX4)</f>
        <v>0</v>
      </c>
      <c r="BY29" s="517">
        <f>SUM('2b_TFC_EnergyUse'!BY4+'2b_TFC_Non-EnergyUse'!BY4)</f>
        <v>0</v>
      </c>
      <c r="BZ29" s="517">
        <f>SUM('2b_TFC_EnergyUse'!BZ4+'2b_TFC_Non-EnergyUse'!BZ4)</f>
        <v>0</v>
      </c>
      <c r="CA29" s="517">
        <f>ROUND(SUM('2b_TFC_EnergyUse'!CA4+'2b_TFC_Non-EnergyUse'!CA4),0)</f>
        <v>0</v>
      </c>
      <c r="CB29" s="517">
        <f>ROUND(SUM('2b_TFC_EnergyUse'!CB4+'2b_TFC_Non-EnergyUse'!CB4),0)</f>
        <v>0</v>
      </c>
      <c r="CC29" s="517">
        <f>ROUND(SUM('2b_TFC_EnergyUse'!CC4+'2b_TFC_Non-EnergyUse'!CC4),0)</f>
        <v>0</v>
      </c>
      <c r="CD29" s="517">
        <f>ROUND(SUM('2b_TFC_EnergyUse'!CD4+'2b_TFC_Non-EnergyUse'!CD4),0)</f>
        <v>0</v>
      </c>
      <c r="CE29" s="517">
        <f>SUM('2b_TFC_EnergyUse'!CE4+'2b_TFC_Non-EnergyUse'!CE4)</f>
        <v>0</v>
      </c>
      <c r="CO29" s="198" t="s">
        <v>509</v>
      </c>
    </row>
    <row r="30" spans="1:93" x14ac:dyDescent="0.2">
      <c r="E30" s="116"/>
      <c r="F30" s="133"/>
      <c r="G30" s="133"/>
      <c r="H30" s="133"/>
      <c r="I30" s="133"/>
      <c r="J30" s="133"/>
      <c r="K30" s="133"/>
      <c r="L30" s="133"/>
      <c r="M30" s="133"/>
      <c r="N30" s="834"/>
      <c r="O30" s="834"/>
      <c r="P30" s="834"/>
      <c r="S30" s="133"/>
      <c r="T30" s="133"/>
      <c r="U30" s="133"/>
      <c r="V30" s="133"/>
      <c r="W30" s="133"/>
      <c r="X30" s="133"/>
      <c r="Y30" s="133"/>
      <c r="Z30" s="133"/>
      <c r="AA30" s="133"/>
      <c r="AB30" s="133"/>
    </row>
    <row r="31" spans="1:93" x14ac:dyDescent="0.2">
      <c r="E31" s="116"/>
      <c r="F31" s="835"/>
      <c r="G31" s="133"/>
      <c r="H31" s="835"/>
      <c r="I31" s="835"/>
      <c r="J31" s="835"/>
      <c r="K31" s="835"/>
      <c r="L31" s="835"/>
      <c r="M31" s="835"/>
      <c r="N31" s="836"/>
      <c r="O31" s="836"/>
      <c r="P31" s="836"/>
      <c r="Q31" s="121"/>
      <c r="R31" s="121"/>
      <c r="S31" s="133"/>
      <c r="T31" s="133"/>
      <c r="U31" s="133"/>
      <c r="V31" s="133"/>
      <c r="W31" s="133"/>
      <c r="X31" s="133"/>
      <c r="Y31" s="133"/>
      <c r="Z31" s="133"/>
      <c r="AA31" s="133"/>
      <c r="AB31" s="133"/>
    </row>
    <row r="32" spans="1:93" x14ac:dyDescent="0.2">
      <c r="E32" s="116"/>
      <c r="F32" s="835"/>
      <c r="G32" s="133"/>
      <c r="H32" s="835"/>
      <c r="I32" s="835"/>
      <c r="J32" s="835"/>
      <c r="K32" s="835"/>
      <c r="L32" s="835"/>
      <c r="M32" s="835"/>
      <c r="N32" s="836"/>
      <c r="O32" s="836"/>
      <c r="P32" s="836"/>
      <c r="S32" s="133"/>
      <c r="T32" s="133"/>
      <c r="U32" s="133"/>
      <c r="V32" s="133"/>
      <c r="W32" s="133"/>
      <c r="X32" s="133"/>
      <c r="Y32" s="133"/>
      <c r="Z32" s="133"/>
      <c r="AA32" s="133"/>
      <c r="AB32" s="133"/>
    </row>
    <row r="33" spans="5:28" x14ac:dyDescent="0.2">
      <c r="E33" s="116"/>
      <c r="F33" s="133"/>
      <c r="G33" s="133"/>
      <c r="H33" s="133"/>
      <c r="I33" s="133"/>
      <c r="J33" s="133"/>
      <c r="K33" s="133"/>
      <c r="L33" s="133"/>
      <c r="M33" s="133"/>
      <c r="N33" s="834"/>
      <c r="O33" s="834"/>
      <c r="P33" s="834"/>
      <c r="S33" s="133"/>
      <c r="T33" s="133"/>
      <c r="U33" s="133"/>
      <c r="V33" s="133"/>
      <c r="W33" s="133"/>
      <c r="X33" s="133"/>
      <c r="Y33" s="133"/>
      <c r="Z33" s="133"/>
      <c r="AA33" s="133"/>
      <c r="AB33" s="133"/>
    </row>
    <row r="34" spans="5:28" x14ac:dyDescent="0.2">
      <c r="E34" s="116"/>
      <c r="F34" s="133"/>
      <c r="G34" s="133"/>
      <c r="H34" s="133"/>
      <c r="I34" s="133"/>
      <c r="J34" s="133"/>
      <c r="K34" s="133"/>
      <c r="L34" s="133"/>
      <c r="M34" s="133"/>
      <c r="N34" s="834"/>
      <c r="O34" s="834"/>
      <c r="P34" s="834"/>
      <c r="S34" s="133"/>
      <c r="T34" s="133"/>
      <c r="U34" s="133"/>
      <c r="V34" s="133"/>
      <c r="W34" s="133"/>
      <c r="X34" s="133"/>
      <c r="Y34" s="133"/>
      <c r="Z34" s="133"/>
      <c r="AA34" s="133"/>
      <c r="AB34" s="133"/>
    </row>
    <row r="35" spans="5:28" x14ac:dyDescent="0.2">
      <c r="E35" s="116"/>
      <c r="F35" s="133"/>
      <c r="G35" s="133"/>
      <c r="H35" s="133"/>
      <c r="I35" s="133"/>
      <c r="J35" s="133"/>
      <c r="K35" s="133"/>
      <c r="L35" s="133"/>
      <c r="M35" s="133"/>
      <c r="N35" s="834"/>
      <c r="O35" s="834"/>
      <c r="P35" s="834"/>
      <c r="S35" s="133"/>
      <c r="T35" s="133"/>
      <c r="U35" s="133"/>
      <c r="V35" s="133"/>
      <c r="W35" s="133"/>
      <c r="X35" s="133"/>
      <c r="Y35" s="133"/>
      <c r="Z35" s="133"/>
      <c r="AA35" s="133"/>
      <c r="AB35" s="133"/>
    </row>
    <row r="36" spans="5:28" x14ac:dyDescent="0.2">
      <c r="F36" s="133"/>
      <c r="G36" s="133"/>
      <c r="H36" s="133"/>
      <c r="I36" s="133"/>
      <c r="J36" s="133"/>
      <c r="K36" s="133"/>
      <c r="L36" s="133"/>
      <c r="M36" s="133"/>
      <c r="N36" s="834"/>
      <c r="O36" s="834"/>
      <c r="P36" s="834"/>
      <c r="S36" s="133"/>
      <c r="T36" s="133"/>
      <c r="U36" s="133"/>
      <c r="V36" s="133"/>
      <c r="W36" s="133"/>
      <c r="X36" s="133"/>
      <c r="Y36" s="133"/>
      <c r="Z36" s="133"/>
      <c r="AA36" s="133"/>
      <c r="AB36" s="133"/>
    </row>
    <row r="37" spans="5:28" x14ac:dyDescent="0.2">
      <c r="F37" s="133"/>
      <c r="G37" s="133"/>
      <c r="H37" s="133"/>
      <c r="I37" s="133"/>
      <c r="J37" s="133"/>
      <c r="K37" s="133"/>
      <c r="L37" s="133"/>
      <c r="M37" s="133"/>
      <c r="N37" s="834"/>
      <c r="O37" s="834"/>
      <c r="P37" s="834"/>
      <c r="S37" s="133"/>
      <c r="T37" s="133"/>
      <c r="U37" s="133"/>
      <c r="V37" s="133"/>
      <c r="W37" s="133"/>
      <c r="X37" s="133"/>
      <c r="Y37" s="133"/>
      <c r="Z37" s="133"/>
      <c r="AA37" s="133"/>
      <c r="AB37" s="133"/>
    </row>
    <row r="38" spans="5:28" x14ac:dyDescent="0.2">
      <c r="F38" s="133"/>
      <c r="G38" s="133"/>
      <c r="H38" s="133"/>
      <c r="I38" s="133"/>
      <c r="J38" s="133"/>
      <c r="K38" s="133"/>
      <c r="L38" s="133"/>
      <c r="M38" s="133"/>
      <c r="N38" s="834"/>
      <c r="O38" s="834"/>
      <c r="P38" s="834"/>
      <c r="S38" s="133"/>
      <c r="T38" s="133"/>
      <c r="U38" s="133"/>
      <c r="V38" s="133"/>
      <c r="W38" s="133"/>
      <c r="X38" s="133"/>
      <c r="Y38" s="133"/>
      <c r="Z38" s="133"/>
      <c r="AA38" s="133"/>
      <c r="AB38" s="133"/>
    </row>
    <row r="39" spans="5:28" x14ac:dyDescent="0.2">
      <c r="F39" s="133"/>
      <c r="G39" s="133"/>
      <c r="H39" s="133"/>
      <c r="I39" s="133"/>
      <c r="J39" s="133"/>
      <c r="K39" s="133"/>
      <c r="L39" s="133"/>
      <c r="M39" s="133"/>
      <c r="N39" s="834"/>
      <c r="O39" s="834"/>
      <c r="P39" s="834"/>
      <c r="S39" s="133"/>
      <c r="T39" s="133"/>
      <c r="U39" s="133"/>
      <c r="V39" s="133"/>
      <c r="W39" s="133"/>
      <c r="X39" s="133"/>
      <c r="Y39" s="133"/>
      <c r="Z39" s="133"/>
      <c r="AA39" s="133"/>
      <c r="AB39" s="133"/>
    </row>
  </sheetData>
  <sheetProtection password="892C" sheet="1" objects="1" scenarios="1"/>
  <phoneticPr fontId="15" type="noConversion"/>
  <conditionalFormatting sqref="F4:AA29">
    <cfRule type="cellIs" dxfId="34" priority="1" stopIfTrue="1" operator="notEqual">
      <formula>BI4</formula>
    </cfRule>
  </conditionalFormatting>
  <conditionalFormatting sqref="AB4:AB29">
    <cfRule type="cellIs" dxfId="33" priority="3" stopIfTrue="1" operator="notEqual">
      <formula>CE4</formula>
    </cfRule>
  </conditionalFormatting>
  <dataValidations count="1">
    <dataValidation type="whole" operator="greaterThanOrEqual" allowBlank="1" showInputMessage="1" showErrorMessage="1" error="Positive whole numbers only / Nombres entiers positifs uniquement" sqref="F6:AB16 F18:AB28">
      <formula1>0</formula1>
    </dataValidation>
  </dataValidations>
  <printOptions horizontalCentered="1"/>
  <pageMargins left="0.25" right="0.25" top="0.75" bottom="0.75" header="0.39370078740157499" footer="0.31496062992126"/>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42" r:id="rId4" name="Button 30">
              <controlPr defaultSize="0" print="0" autoFill="0" autoPict="0" macro="[0]!GotoMenu">
                <anchor moveWithCells="1">
                  <from>
                    <xdr:col>5</xdr:col>
                    <xdr:colOff>295275</xdr:colOff>
                    <xdr:row>0</xdr:row>
                    <xdr:rowOff>85725</xdr:rowOff>
                  </from>
                  <to>
                    <xdr:col>6</xdr:col>
                    <xdr:colOff>285750</xdr:colOff>
                    <xdr:row>1</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3"/>
  <dimension ref="A1:CZ40"/>
  <sheetViews>
    <sheetView showGridLines="0" rightToLeft="1" workbookViewId="0">
      <pane xSplit="5" ySplit="3" topLeftCell="W4"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3" style="143" hidden="1" customWidth="1"/>
    <col min="2" max="2" width="11.28515625" style="143" hidden="1" customWidth="1"/>
    <col min="3" max="3" width="11.42578125" style="143" hidden="1" customWidth="1"/>
    <col min="4" max="4" width="1.7109375" style="143" customWidth="1"/>
    <col min="5" max="5" width="40.7109375" style="133" customWidth="1"/>
    <col min="6" max="13" width="9.140625" style="143" customWidth="1"/>
    <col min="14" max="16" width="9.140625" style="148" customWidth="1"/>
    <col min="17" max="18" width="9.140625" style="133" customWidth="1"/>
    <col min="19" max="28" width="9.140625" style="143" customWidth="1"/>
    <col min="29" max="52" width="8" style="143" customWidth="1"/>
    <col min="53" max="59" width="8" style="143" hidden="1" customWidth="1"/>
    <col min="60" max="60" width="34.5703125" style="143" hidden="1" customWidth="1"/>
    <col min="61" max="92" width="8" style="143" hidden="1" customWidth="1"/>
    <col min="93" max="93" width="36.85546875" style="143" hidden="1" customWidth="1"/>
    <col min="94" max="104" width="8" style="143" hidden="1" customWidth="1"/>
    <col min="105" max="112" width="8" style="143" customWidth="1"/>
    <col min="113" max="16384" width="9.140625" style="143"/>
  </cols>
  <sheetData>
    <row r="1" spans="1:93" s="149" customFormat="1" ht="31.5" x14ac:dyDescent="0.2">
      <c r="E1" s="489" t="s">
        <v>1254</v>
      </c>
      <c r="N1" s="150"/>
      <c r="O1" s="150"/>
      <c r="P1" s="150"/>
      <c r="Q1" s="129"/>
      <c r="R1" s="129"/>
      <c r="BH1" s="245" t="s">
        <v>1011</v>
      </c>
      <c r="CO1" s="149" t="s">
        <v>516</v>
      </c>
    </row>
    <row r="2" spans="1:93" ht="23.25" customHeight="1" x14ac:dyDescent="0.2">
      <c r="B2" s="238"/>
      <c r="C2" s="238"/>
      <c r="D2" s="238"/>
      <c r="E2" s="500" t="str">
        <f>Country</f>
        <v>Country</v>
      </c>
    </row>
    <row r="3" spans="1:93" ht="18.75" thickBot="1" x14ac:dyDescent="0.3">
      <c r="A3" s="542" t="s">
        <v>312</v>
      </c>
      <c r="B3" s="542" t="s">
        <v>313</v>
      </c>
      <c r="C3" s="542" t="s">
        <v>311</v>
      </c>
      <c r="D3" s="238"/>
      <c r="E3" s="483" t="s">
        <v>1246</v>
      </c>
      <c r="F3" s="177">
        <v>1990</v>
      </c>
      <c r="G3" s="177">
        <v>1991</v>
      </c>
      <c r="H3" s="177">
        <v>1992</v>
      </c>
      <c r="I3" s="177">
        <v>1993</v>
      </c>
      <c r="J3" s="177">
        <v>1994</v>
      </c>
      <c r="K3" s="177">
        <v>1995</v>
      </c>
      <c r="L3" s="177">
        <v>1996</v>
      </c>
      <c r="M3" s="177">
        <v>1997</v>
      </c>
      <c r="N3" s="177">
        <v>1998</v>
      </c>
      <c r="O3" s="177">
        <v>1999</v>
      </c>
      <c r="P3" s="177">
        <v>2000</v>
      </c>
      <c r="Q3" s="177">
        <v>2001</v>
      </c>
      <c r="R3" s="177">
        <v>2002</v>
      </c>
      <c r="S3" s="177">
        <v>2003</v>
      </c>
      <c r="T3" s="177">
        <v>2004</v>
      </c>
      <c r="U3" s="177">
        <f>T3+1</f>
        <v>2005</v>
      </c>
      <c r="V3" s="177">
        <v>2006</v>
      </c>
      <c r="W3" s="177">
        <v>2007</v>
      </c>
      <c r="X3" s="177">
        <v>2008</v>
      </c>
      <c r="Y3" s="177">
        <v>2009</v>
      </c>
      <c r="Z3" s="177">
        <v>2010</v>
      </c>
      <c r="AA3" s="177">
        <v>2011</v>
      </c>
      <c r="AB3" s="177">
        <v>2012</v>
      </c>
      <c r="BH3" s="117" t="s">
        <v>107</v>
      </c>
      <c r="BI3" s="177">
        <v>1990</v>
      </c>
      <c r="BJ3" s="177">
        <v>1991</v>
      </c>
      <c r="BK3" s="177">
        <v>1992</v>
      </c>
      <c r="BL3" s="177">
        <v>1993</v>
      </c>
      <c r="BM3" s="177">
        <v>1994</v>
      </c>
      <c r="BN3" s="177">
        <v>1995</v>
      </c>
      <c r="BO3" s="177">
        <v>1996</v>
      </c>
      <c r="BP3" s="177">
        <v>1997</v>
      </c>
      <c r="BQ3" s="177">
        <v>1998</v>
      </c>
      <c r="BR3" s="177">
        <v>1999</v>
      </c>
      <c r="BS3" s="177">
        <v>2000</v>
      </c>
      <c r="BT3" s="177">
        <v>2001</v>
      </c>
      <c r="BU3" s="177">
        <v>2002</v>
      </c>
      <c r="BV3" s="177">
        <v>2003</v>
      </c>
      <c r="BW3" s="177">
        <f>BV3+1</f>
        <v>2004</v>
      </c>
      <c r="BX3" s="177">
        <f>BW3+1</f>
        <v>2005</v>
      </c>
      <c r="BY3" s="177">
        <v>2006</v>
      </c>
      <c r="BZ3" s="177">
        <v>2007</v>
      </c>
      <c r="CA3" s="177">
        <v>2008</v>
      </c>
      <c r="CB3" s="177">
        <v>2009</v>
      </c>
      <c r="CC3" s="177">
        <v>2010</v>
      </c>
      <c r="CD3" s="177">
        <v>2011</v>
      </c>
      <c r="CE3" s="177">
        <v>2012</v>
      </c>
      <c r="CO3" s="143" t="s">
        <v>107</v>
      </c>
    </row>
    <row r="4" spans="1:93" ht="18" customHeight="1" thickBot="1" x14ac:dyDescent="0.25">
      <c r="A4" s="131" t="s">
        <v>316</v>
      </c>
      <c r="B4" s="141" t="s">
        <v>662</v>
      </c>
      <c r="C4" s="151" t="s">
        <v>23</v>
      </c>
      <c r="E4" s="488" t="s">
        <v>1101</v>
      </c>
      <c r="F4" s="532">
        <f t="shared" ref="F4:AB4" si="0">SUM(F5,F10,F24)</f>
        <v>0</v>
      </c>
      <c r="G4" s="176">
        <f t="shared" si="0"/>
        <v>0</v>
      </c>
      <c r="H4" s="176">
        <f t="shared" si="0"/>
        <v>0</v>
      </c>
      <c r="I4" s="176">
        <f t="shared" si="0"/>
        <v>0</v>
      </c>
      <c r="J4" s="176">
        <f t="shared" si="0"/>
        <v>0</v>
      </c>
      <c r="K4" s="176">
        <f t="shared" si="0"/>
        <v>0</v>
      </c>
      <c r="L4" s="176">
        <f t="shared" si="0"/>
        <v>0</v>
      </c>
      <c r="M4" s="176">
        <f t="shared" si="0"/>
        <v>0</v>
      </c>
      <c r="N4" s="176">
        <f t="shared" si="0"/>
        <v>0</v>
      </c>
      <c r="O4" s="176">
        <f t="shared" si="0"/>
        <v>0</v>
      </c>
      <c r="P4" s="176">
        <f t="shared" si="0"/>
        <v>0</v>
      </c>
      <c r="Q4" s="176">
        <f t="shared" si="0"/>
        <v>0</v>
      </c>
      <c r="R4" s="176">
        <f t="shared" si="0"/>
        <v>0</v>
      </c>
      <c r="S4" s="176">
        <f t="shared" si="0"/>
        <v>0</v>
      </c>
      <c r="T4" s="176">
        <f t="shared" si="0"/>
        <v>0</v>
      </c>
      <c r="U4" s="176">
        <f t="shared" si="0"/>
        <v>0</v>
      </c>
      <c r="V4" s="176">
        <f t="shared" ref="V4:AA4" si="1">SUM(V5,V10,V24)</f>
        <v>0</v>
      </c>
      <c r="W4" s="176">
        <f t="shared" si="1"/>
        <v>0</v>
      </c>
      <c r="X4" s="176">
        <f t="shared" si="1"/>
        <v>0</v>
      </c>
      <c r="Y4" s="176">
        <f t="shared" si="1"/>
        <v>0</v>
      </c>
      <c r="Z4" s="176">
        <f t="shared" si="1"/>
        <v>0</v>
      </c>
      <c r="AA4" s="176">
        <f t="shared" si="1"/>
        <v>0</v>
      </c>
      <c r="AB4" s="176">
        <f t="shared" si="0"/>
        <v>0</v>
      </c>
      <c r="BH4" s="175" t="s">
        <v>914</v>
      </c>
      <c r="BI4" s="519">
        <f t="shared" ref="BI4:CE4" si="2">SUM(BI5,BI10,BI24)</f>
        <v>0</v>
      </c>
      <c r="BJ4" s="521">
        <f t="shared" si="2"/>
        <v>0</v>
      </c>
      <c r="BK4" s="522">
        <f t="shared" si="2"/>
        <v>0</v>
      </c>
      <c r="BL4" s="522">
        <f t="shared" si="2"/>
        <v>0</v>
      </c>
      <c r="BM4" s="522">
        <f t="shared" si="2"/>
        <v>0</v>
      </c>
      <c r="BN4" s="522">
        <f t="shared" si="2"/>
        <v>0</v>
      </c>
      <c r="BO4" s="522">
        <f t="shared" si="2"/>
        <v>0</v>
      </c>
      <c r="BP4" s="522">
        <f t="shared" si="2"/>
        <v>0</v>
      </c>
      <c r="BQ4" s="522">
        <f t="shared" si="2"/>
        <v>0</v>
      </c>
      <c r="BR4" s="522">
        <f t="shared" si="2"/>
        <v>0</v>
      </c>
      <c r="BS4" s="522">
        <f t="shared" si="2"/>
        <v>0</v>
      </c>
      <c r="BT4" s="522">
        <f t="shared" si="2"/>
        <v>0</v>
      </c>
      <c r="BU4" s="522">
        <f t="shared" si="2"/>
        <v>0</v>
      </c>
      <c r="BV4" s="522">
        <f t="shared" si="2"/>
        <v>0</v>
      </c>
      <c r="BW4" s="522">
        <f t="shared" si="2"/>
        <v>0</v>
      </c>
      <c r="BX4" s="522">
        <f t="shared" si="2"/>
        <v>0</v>
      </c>
      <c r="BY4" s="522">
        <f t="shared" ref="BY4:CD4" si="3">SUM(BY5,BY10,BY24)</f>
        <v>0</v>
      </c>
      <c r="BZ4" s="522">
        <f t="shared" si="3"/>
        <v>0</v>
      </c>
      <c r="CA4" s="522">
        <f t="shared" si="3"/>
        <v>0</v>
      </c>
      <c r="CB4" s="522">
        <f t="shared" si="3"/>
        <v>0</v>
      </c>
      <c r="CC4" s="522">
        <f t="shared" si="3"/>
        <v>0</v>
      </c>
      <c r="CD4" s="522">
        <f t="shared" si="3"/>
        <v>0</v>
      </c>
      <c r="CE4" s="522">
        <f t="shared" si="2"/>
        <v>0</v>
      </c>
      <c r="CO4" s="143" t="s">
        <v>510</v>
      </c>
    </row>
    <row r="5" spans="1:93" ht="12" customHeight="1" x14ac:dyDescent="0.2">
      <c r="A5" s="131" t="s">
        <v>316</v>
      </c>
      <c r="B5" s="141" t="s">
        <v>662</v>
      </c>
      <c r="C5" s="151" t="s">
        <v>24</v>
      </c>
      <c r="E5" s="884" t="s">
        <v>1103</v>
      </c>
      <c r="F5" s="277">
        <f t="shared" ref="F5:L5" si="4">SUM(F6,F8:F9)</f>
        <v>0</v>
      </c>
      <c r="G5" s="138">
        <f t="shared" si="4"/>
        <v>0</v>
      </c>
      <c r="H5" s="138">
        <f t="shared" si="4"/>
        <v>0</v>
      </c>
      <c r="I5" s="138">
        <f t="shared" si="4"/>
        <v>0</v>
      </c>
      <c r="J5" s="138">
        <f t="shared" si="4"/>
        <v>0</v>
      </c>
      <c r="K5" s="138">
        <f t="shared" si="4"/>
        <v>0</v>
      </c>
      <c r="L5" s="138">
        <f t="shared" si="4"/>
        <v>0</v>
      </c>
      <c r="M5" s="138">
        <f>SUM(M6,M8:M9)</f>
        <v>0</v>
      </c>
      <c r="N5" s="138">
        <f t="shared" ref="N5:S5" si="5">SUM(N6,N8:N9)</f>
        <v>0</v>
      </c>
      <c r="O5" s="138">
        <f t="shared" si="5"/>
        <v>0</v>
      </c>
      <c r="P5" s="138">
        <f t="shared" si="5"/>
        <v>0</v>
      </c>
      <c r="Q5" s="138">
        <f t="shared" si="5"/>
        <v>0</v>
      </c>
      <c r="R5" s="138">
        <f t="shared" si="5"/>
        <v>0</v>
      </c>
      <c r="S5" s="138">
        <f t="shared" si="5"/>
        <v>0</v>
      </c>
      <c r="T5" s="138">
        <f t="shared" ref="T5:AB5" si="6">SUM(T6,T8:T9)</f>
        <v>0</v>
      </c>
      <c r="U5" s="138">
        <f t="shared" si="6"/>
        <v>0</v>
      </c>
      <c r="V5" s="138">
        <f t="shared" si="6"/>
        <v>0</v>
      </c>
      <c r="W5" s="138">
        <f t="shared" si="6"/>
        <v>0</v>
      </c>
      <c r="X5" s="138">
        <f t="shared" si="6"/>
        <v>0</v>
      </c>
      <c r="Y5" s="138">
        <f>SUM(Y6,Y8:Y9)</f>
        <v>0</v>
      </c>
      <c r="Z5" s="138">
        <f>SUM(Z6,Z8:Z9)</f>
        <v>0</v>
      </c>
      <c r="AA5" s="138">
        <f>SUM(AA6,AA8:AA9)</f>
        <v>0</v>
      </c>
      <c r="AB5" s="138">
        <f t="shared" si="6"/>
        <v>0</v>
      </c>
      <c r="BH5" s="142" t="s">
        <v>915</v>
      </c>
      <c r="BI5" s="520">
        <f t="shared" ref="BI5:BO5" si="7">SUM(BI6,BI8:BI9)</f>
        <v>0</v>
      </c>
      <c r="BJ5" s="520">
        <f t="shared" si="7"/>
        <v>0</v>
      </c>
      <c r="BK5" s="520">
        <f t="shared" si="7"/>
        <v>0</v>
      </c>
      <c r="BL5" s="520">
        <f t="shared" si="7"/>
        <v>0</v>
      </c>
      <c r="BM5" s="520">
        <f t="shared" si="7"/>
        <v>0</v>
      </c>
      <c r="BN5" s="520">
        <f t="shared" si="7"/>
        <v>0</v>
      </c>
      <c r="BO5" s="520">
        <f t="shared" si="7"/>
        <v>0</v>
      </c>
      <c r="BP5" s="520">
        <f>SUM(BP6,BP8:BP9)</f>
        <v>0</v>
      </c>
      <c r="BQ5" s="520">
        <f t="shared" ref="BQ5:BV5" si="8">SUM(BQ6,BQ8:BQ9)</f>
        <v>0</v>
      </c>
      <c r="BR5" s="520">
        <f t="shared" si="8"/>
        <v>0</v>
      </c>
      <c r="BS5" s="520">
        <f t="shared" si="8"/>
        <v>0</v>
      </c>
      <c r="BT5" s="520">
        <f t="shared" si="8"/>
        <v>0</v>
      </c>
      <c r="BU5" s="520">
        <f t="shared" si="8"/>
        <v>0</v>
      </c>
      <c r="BV5" s="520">
        <f t="shared" si="8"/>
        <v>0</v>
      </c>
      <c r="BW5" s="520">
        <f t="shared" ref="BW5:CE5" si="9">SUM(BW6,BW8:BW9)</f>
        <v>0</v>
      </c>
      <c r="BX5" s="520">
        <f t="shared" si="9"/>
        <v>0</v>
      </c>
      <c r="BY5" s="520">
        <f t="shared" si="9"/>
        <v>0</v>
      </c>
      <c r="BZ5" s="520">
        <f t="shared" si="9"/>
        <v>0</v>
      </c>
      <c r="CA5" s="520">
        <f t="shared" si="9"/>
        <v>0</v>
      </c>
      <c r="CB5" s="520">
        <f>SUM(CB6,CB8:CB9)</f>
        <v>0</v>
      </c>
      <c r="CC5" s="520">
        <f>SUM(CC6,CC8:CC9)</f>
        <v>0</v>
      </c>
      <c r="CD5" s="520">
        <f>SUM(CD6,CD8:CD9)</f>
        <v>0</v>
      </c>
      <c r="CE5" s="520">
        <f t="shared" si="9"/>
        <v>0</v>
      </c>
      <c r="CO5" s="143" t="s">
        <v>376</v>
      </c>
    </row>
    <row r="6" spans="1:93" ht="12" customHeight="1" x14ac:dyDescent="0.2">
      <c r="A6" s="131" t="s">
        <v>316</v>
      </c>
      <c r="B6" s="141" t="s">
        <v>662</v>
      </c>
      <c r="C6" s="151" t="s">
        <v>25</v>
      </c>
      <c r="E6" s="886" t="s">
        <v>1102</v>
      </c>
      <c r="F6" s="278"/>
      <c r="G6" s="140"/>
      <c r="H6" s="140"/>
      <c r="I6" s="140"/>
      <c r="J6" s="140"/>
      <c r="K6" s="140"/>
      <c r="L6" s="140"/>
      <c r="M6" s="140"/>
      <c r="N6" s="140"/>
      <c r="O6" s="140"/>
      <c r="P6" s="140"/>
      <c r="Q6" s="140"/>
      <c r="R6" s="140"/>
      <c r="S6" s="140"/>
      <c r="T6" s="140"/>
      <c r="U6" s="140"/>
      <c r="V6" s="140"/>
      <c r="W6" s="140"/>
      <c r="X6" s="140"/>
      <c r="Y6" s="140"/>
      <c r="Z6" s="140"/>
      <c r="AA6" s="140"/>
      <c r="AB6" s="140">
        <v>0</v>
      </c>
      <c r="BH6" s="825" t="s">
        <v>550</v>
      </c>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O6" s="143" t="s">
        <v>236</v>
      </c>
    </row>
    <row r="7" spans="1:93" ht="12" customHeight="1" x14ac:dyDescent="0.2">
      <c r="A7" s="131" t="s">
        <v>316</v>
      </c>
      <c r="B7" s="141" t="s">
        <v>662</v>
      </c>
      <c r="C7" s="35" t="s">
        <v>6</v>
      </c>
      <c r="E7" s="885" t="s">
        <v>1104</v>
      </c>
      <c r="F7" s="278"/>
      <c r="G7" s="140"/>
      <c r="H7" s="140"/>
      <c r="I7" s="140"/>
      <c r="J7" s="140"/>
      <c r="K7" s="140"/>
      <c r="L7" s="140"/>
      <c r="M7" s="140"/>
      <c r="N7" s="140"/>
      <c r="O7" s="140"/>
      <c r="P7" s="140"/>
      <c r="Q7" s="140"/>
      <c r="R7" s="140"/>
      <c r="S7" s="140"/>
      <c r="T7" s="140"/>
      <c r="U7" s="140"/>
      <c r="V7" s="140"/>
      <c r="W7" s="140"/>
      <c r="X7" s="140"/>
      <c r="Y7" s="140"/>
      <c r="Z7" s="140"/>
      <c r="AA7" s="140"/>
      <c r="AB7" s="140">
        <v>0</v>
      </c>
      <c r="BH7" s="379" t="s">
        <v>916</v>
      </c>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O7" s="143" t="s">
        <v>254</v>
      </c>
    </row>
    <row r="8" spans="1:93" ht="12" customHeight="1" x14ac:dyDescent="0.2">
      <c r="A8" s="131" t="s">
        <v>316</v>
      </c>
      <c r="B8" s="141" t="s">
        <v>662</v>
      </c>
      <c r="C8" s="151" t="s">
        <v>26</v>
      </c>
      <c r="E8" s="886" t="s">
        <v>1105</v>
      </c>
      <c r="F8" s="278"/>
      <c r="G8" s="140"/>
      <c r="H8" s="140"/>
      <c r="I8" s="140"/>
      <c r="J8" s="140"/>
      <c r="K8" s="140"/>
      <c r="L8" s="140"/>
      <c r="M8" s="140"/>
      <c r="N8" s="140"/>
      <c r="O8" s="140"/>
      <c r="P8" s="140"/>
      <c r="Q8" s="140"/>
      <c r="R8" s="140"/>
      <c r="S8" s="140"/>
      <c r="T8" s="140"/>
      <c r="U8" s="140"/>
      <c r="V8" s="140"/>
      <c r="W8" s="140"/>
      <c r="X8" s="140"/>
      <c r="Y8" s="140"/>
      <c r="Z8" s="140"/>
      <c r="AA8" s="140"/>
      <c r="AB8" s="140">
        <v>0</v>
      </c>
      <c r="BH8" s="825" t="s">
        <v>917</v>
      </c>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O8" s="143" t="s">
        <v>241</v>
      </c>
    </row>
    <row r="9" spans="1:93" ht="12" customHeight="1" x14ac:dyDescent="0.2">
      <c r="A9" s="131" t="s">
        <v>316</v>
      </c>
      <c r="B9" s="141" t="s">
        <v>662</v>
      </c>
      <c r="C9" s="151" t="s">
        <v>27</v>
      </c>
      <c r="E9" s="888" t="s">
        <v>1106</v>
      </c>
      <c r="F9" s="278"/>
      <c r="G9" s="140"/>
      <c r="H9" s="140"/>
      <c r="I9" s="140"/>
      <c r="J9" s="140"/>
      <c r="K9" s="140"/>
      <c r="L9" s="140"/>
      <c r="M9" s="140"/>
      <c r="N9" s="140"/>
      <c r="O9" s="140"/>
      <c r="P9" s="140"/>
      <c r="Q9" s="140"/>
      <c r="R9" s="140"/>
      <c r="S9" s="140"/>
      <c r="T9" s="140"/>
      <c r="U9" s="140"/>
      <c r="V9" s="140"/>
      <c r="W9" s="140"/>
      <c r="X9" s="140"/>
      <c r="Y9" s="140"/>
      <c r="Z9" s="140"/>
      <c r="AA9" s="140"/>
      <c r="AB9" s="140">
        <v>0</v>
      </c>
      <c r="BH9" s="825" t="s">
        <v>918</v>
      </c>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O9" s="143" t="s">
        <v>360</v>
      </c>
    </row>
    <row r="10" spans="1:93" ht="12" customHeight="1" x14ac:dyDescent="0.2">
      <c r="A10" s="131" t="s">
        <v>316</v>
      </c>
      <c r="B10" s="141" t="s">
        <v>662</v>
      </c>
      <c r="C10" s="151" t="s">
        <v>28</v>
      </c>
      <c r="E10" s="887" t="s">
        <v>1107</v>
      </c>
      <c r="F10" s="277">
        <f t="shared" ref="F10:AB10" si="10">SUM(F11:F23)</f>
        <v>0</v>
      </c>
      <c r="G10" s="138">
        <f t="shared" si="10"/>
        <v>0</v>
      </c>
      <c r="H10" s="138">
        <f t="shared" si="10"/>
        <v>0</v>
      </c>
      <c r="I10" s="138">
        <f t="shared" si="10"/>
        <v>0</v>
      </c>
      <c r="J10" s="138">
        <f t="shared" si="10"/>
        <v>0</v>
      </c>
      <c r="K10" s="138">
        <f t="shared" si="10"/>
        <v>0</v>
      </c>
      <c r="L10" s="138">
        <f t="shared" si="10"/>
        <v>0</v>
      </c>
      <c r="M10" s="138">
        <f t="shared" si="10"/>
        <v>0</v>
      </c>
      <c r="N10" s="138">
        <f t="shared" si="10"/>
        <v>0</v>
      </c>
      <c r="O10" s="138">
        <f t="shared" si="10"/>
        <v>0</v>
      </c>
      <c r="P10" s="138">
        <f t="shared" si="10"/>
        <v>0</v>
      </c>
      <c r="Q10" s="138">
        <f t="shared" si="10"/>
        <v>0</v>
      </c>
      <c r="R10" s="138">
        <f t="shared" si="10"/>
        <v>0</v>
      </c>
      <c r="S10" s="138">
        <f t="shared" si="10"/>
        <v>0</v>
      </c>
      <c r="T10" s="138">
        <f t="shared" si="10"/>
        <v>0</v>
      </c>
      <c r="U10" s="138">
        <f t="shared" si="10"/>
        <v>0</v>
      </c>
      <c r="V10" s="138">
        <f t="shared" ref="V10:AA10" si="11">SUM(V11:V23)</f>
        <v>0</v>
      </c>
      <c r="W10" s="138">
        <f t="shared" si="11"/>
        <v>0</v>
      </c>
      <c r="X10" s="138">
        <f t="shared" si="11"/>
        <v>0</v>
      </c>
      <c r="Y10" s="138">
        <f t="shared" si="11"/>
        <v>0</v>
      </c>
      <c r="Z10" s="138">
        <f t="shared" si="11"/>
        <v>0</v>
      </c>
      <c r="AA10" s="138">
        <f t="shared" si="11"/>
        <v>0</v>
      </c>
      <c r="AB10" s="138">
        <f t="shared" si="10"/>
        <v>0</v>
      </c>
      <c r="BH10" s="142" t="s">
        <v>919</v>
      </c>
      <c r="BI10" s="520">
        <f t="shared" ref="BI10:CE10" si="12">SUM(BI11:BI23)</f>
        <v>0</v>
      </c>
      <c r="BJ10" s="377">
        <f t="shared" si="12"/>
        <v>0</v>
      </c>
      <c r="BK10" s="520">
        <f t="shared" si="12"/>
        <v>0</v>
      </c>
      <c r="BL10" s="520">
        <f t="shared" si="12"/>
        <v>0</v>
      </c>
      <c r="BM10" s="520">
        <f t="shared" si="12"/>
        <v>0</v>
      </c>
      <c r="BN10" s="520">
        <f t="shared" si="12"/>
        <v>0</v>
      </c>
      <c r="BO10" s="520">
        <f t="shared" si="12"/>
        <v>0</v>
      </c>
      <c r="BP10" s="520">
        <f t="shared" si="12"/>
        <v>0</v>
      </c>
      <c r="BQ10" s="520">
        <f t="shared" si="12"/>
        <v>0</v>
      </c>
      <c r="BR10" s="520">
        <f t="shared" si="12"/>
        <v>0</v>
      </c>
      <c r="BS10" s="520">
        <f t="shared" si="12"/>
        <v>0</v>
      </c>
      <c r="BT10" s="520">
        <f t="shared" si="12"/>
        <v>0</v>
      </c>
      <c r="BU10" s="520">
        <f t="shared" si="12"/>
        <v>0</v>
      </c>
      <c r="BV10" s="520">
        <f t="shared" si="12"/>
        <v>0</v>
      </c>
      <c r="BW10" s="520">
        <f t="shared" si="12"/>
        <v>0</v>
      </c>
      <c r="BX10" s="520">
        <f t="shared" si="12"/>
        <v>0</v>
      </c>
      <c r="BY10" s="520">
        <f t="shared" ref="BY10:CD10" si="13">SUM(BY11:BY23)</f>
        <v>0</v>
      </c>
      <c r="BZ10" s="520">
        <f t="shared" si="13"/>
        <v>0</v>
      </c>
      <c r="CA10" s="520">
        <f t="shared" si="13"/>
        <v>0</v>
      </c>
      <c r="CB10" s="520">
        <f t="shared" si="13"/>
        <v>0</v>
      </c>
      <c r="CC10" s="520">
        <f t="shared" si="13"/>
        <v>0</v>
      </c>
      <c r="CD10" s="520">
        <f t="shared" si="13"/>
        <v>0</v>
      </c>
      <c r="CE10" s="520">
        <f t="shared" si="12"/>
        <v>0</v>
      </c>
      <c r="CO10" s="143" t="s">
        <v>377</v>
      </c>
    </row>
    <row r="11" spans="1:93" ht="12" customHeight="1" x14ac:dyDescent="0.2">
      <c r="A11" s="131" t="s">
        <v>316</v>
      </c>
      <c r="B11" s="141" t="s">
        <v>662</v>
      </c>
      <c r="C11" s="151" t="s">
        <v>29</v>
      </c>
      <c r="E11" s="888" t="s">
        <v>1108</v>
      </c>
      <c r="F11" s="278"/>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824" t="s">
        <v>920</v>
      </c>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O11" s="143" t="s">
        <v>237</v>
      </c>
    </row>
    <row r="12" spans="1:93" ht="12" customHeight="1" x14ac:dyDescent="0.2">
      <c r="A12" s="131" t="s">
        <v>316</v>
      </c>
      <c r="B12" s="141" t="s">
        <v>662</v>
      </c>
      <c r="C12" s="151" t="s">
        <v>30</v>
      </c>
      <c r="E12" s="888" t="s">
        <v>1109</v>
      </c>
      <c r="F12" s="278"/>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824" t="s">
        <v>921</v>
      </c>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O12" s="143" t="s">
        <v>363</v>
      </c>
    </row>
    <row r="13" spans="1:93" ht="12" customHeight="1" x14ac:dyDescent="0.2">
      <c r="A13" s="131" t="s">
        <v>316</v>
      </c>
      <c r="B13" s="141" t="s">
        <v>662</v>
      </c>
      <c r="C13" s="151" t="s">
        <v>31</v>
      </c>
      <c r="E13" s="888" t="s">
        <v>1110</v>
      </c>
      <c r="F13" s="278"/>
      <c r="G13" s="140"/>
      <c r="H13" s="140"/>
      <c r="I13" s="140"/>
      <c r="J13" s="140"/>
      <c r="K13" s="140"/>
      <c r="L13" s="140"/>
      <c r="M13" s="140"/>
      <c r="N13" s="140"/>
      <c r="O13" s="140"/>
      <c r="P13" s="140"/>
      <c r="Q13" s="140"/>
      <c r="R13" s="140"/>
      <c r="S13" s="140"/>
      <c r="T13" s="140"/>
      <c r="U13" s="140"/>
      <c r="V13" s="140"/>
      <c r="W13" s="140"/>
      <c r="X13" s="140"/>
      <c r="Y13" s="140"/>
      <c r="Z13" s="140"/>
      <c r="AA13" s="140"/>
      <c r="AB13" s="140">
        <v>0</v>
      </c>
      <c r="BH13" s="824" t="s">
        <v>922</v>
      </c>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O13" s="143" t="s">
        <v>348</v>
      </c>
    </row>
    <row r="14" spans="1:93" ht="12" customHeight="1" x14ac:dyDescent="0.2">
      <c r="A14" s="131" t="s">
        <v>316</v>
      </c>
      <c r="B14" s="141" t="s">
        <v>662</v>
      </c>
      <c r="C14" s="151" t="s">
        <v>32</v>
      </c>
      <c r="E14" s="888" t="s">
        <v>1111</v>
      </c>
      <c r="F14" s="278"/>
      <c r="G14" s="140"/>
      <c r="H14" s="140"/>
      <c r="I14" s="140"/>
      <c r="J14" s="140"/>
      <c r="K14" s="140"/>
      <c r="L14" s="140"/>
      <c r="M14" s="140"/>
      <c r="N14" s="140"/>
      <c r="O14" s="140"/>
      <c r="P14" s="140"/>
      <c r="Q14" s="140"/>
      <c r="R14" s="140"/>
      <c r="S14" s="140"/>
      <c r="T14" s="140"/>
      <c r="U14" s="140"/>
      <c r="V14" s="140"/>
      <c r="W14" s="140"/>
      <c r="X14" s="140"/>
      <c r="Y14" s="140"/>
      <c r="Z14" s="140"/>
      <c r="AA14" s="140"/>
      <c r="AB14" s="140">
        <v>0</v>
      </c>
      <c r="BH14" s="824" t="s">
        <v>923</v>
      </c>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O14" s="143" t="s">
        <v>349</v>
      </c>
    </row>
    <row r="15" spans="1:93" ht="12" customHeight="1" x14ac:dyDescent="0.2">
      <c r="A15" s="131" t="s">
        <v>316</v>
      </c>
      <c r="B15" s="141" t="s">
        <v>662</v>
      </c>
      <c r="C15" s="151" t="s">
        <v>33</v>
      </c>
      <c r="E15" s="888" t="s">
        <v>1112</v>
      </c>
      <c r="F15" s="278"/>
      <c r="G15" s="140"/>
      <c r="H15" s="140"/>
      <c r="I15" s="140"/>
      <c r="J15" s="140"/>
      <c r="K15" s="140"/>
      <c r="L15" s="140"/>
      <c r="M15" s="140"/>
      <c r="N15" s="140"/>
      <c r="O15" s="140"/>
      <c r="P15" s="140"/>
      <c r="Q15" s="140"/>
      <c r="R15" s="140"/>
      <c r="S15" s="140"/>
      <c r="T15" s="140"/>
      <c r="U15" s="140"/>
      <c r="V15" s="140"/>
      <c r="W15" s="140"/>
      <c r="X15" s="140"/>
      <c r="Y15" s="140"/>
      <c r="Z15" s="140"/>
      <c r="AA15" s="140"/>
      <c r="AB15" s="140">
        <v>0</v>
      </c>
      <c r="BH15" s="824" t="s">
        <v>924</v>
      </c>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O15" s="143" t="s">
        <v>350</v>
      </c>
    </row>
    <row r="16" spans="1:93" ht="12" customHeight="1" x14ac:dyDescent="0.2">
      <c r="A16" s="131" t="s">
        <v>316</v>
      </c>
      <c r="B16" s="141" t="s">
        <v>662</v>
      </c>
      <c r="C16" s="151" t="s">
        <v>34</v>
      </c>
      <c r="E16" s="888" t="s">
        <v>1113</v>
      </c>
      <c r="F16" s="278"/>
      <c r="G16" s="140"/>
      <c r="H16" s="140"/>
      <c r="I16" s="140"/>
      <c r="J16" s="140"/>
      <c r="K16" s="140"/>
      <c r="L16" s="140"/>
      <c r="M16" s="140"/>
      <c r="N16" s="140"/>
      <c r="O16" s="140"/>
      <c r="P16" s="140"/>
      <c r="Q16" s="140"/>
      <c r="R16" s="140"/>
      <c r="S16" s="140"/>
      <c r="T16" s="140"/>
      <c r="U16" s="140"/>
      <c r="V16" s="140"/>
      <c r="W16" s="140"/>
      <c r="X16" s="140"/>
      <c r="Y16" s="140"/>
      <c r="Z16" s="140"/>
      <c r="AA16" s="140"/>
      <c r="AB16" s="140">
        <v>0</v>
      </c>
      <c r="BH16" s="824" t="s">
        <v>551</v>
      </c>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O16" s="143" t="s">
        <v>238</v>
      </c>
    </row>
    <row r="17" spans="1:93" ht="12" customHeight="1" x14ac:dyDescent="0.2">
      <c r="A17" s="131" t="s">
        <v>316</v>
      </c>
      <c r="B17" s="141" t="s">
        <v>662</v>
      </c>
      <c r="C17" s="151" t="s">
        <v>35</v>
      </c>
      <c r="E17" s="888" t="s">
        <v>1114</v>
      </c>
      <c r="F17" s="278"/>
      <c r="G17" s="140"/>
      <c r="H17" s="140"/>
      <c r="I17" s="140"/>
      <c r="J17" s="140"/>
      <c r="K17" s="140"/>
      <c r="L17" s="140"/>
      <c r="M17" s="140"/>
      <c r="N17" s="140"/>
      <c r="O17" s="140"/>
      <c r="P17" s="140"/>
      <c r="Q17" s="140"/>
      <c r="R17" s="140"/>
      <c r="S17" s="140"/>
      <c r="T17" s="140"/>
      <c r="U17" s="140"/>
      <c r="V17" s="140"/>
      <c r="W17" s="140"/>
      <c r="X17" s="140"/>
      <c r="Y17" s="140"/>
      <c r="Z17" s="140"/>
      <c r="AA17" s="140"/>
      <c r="AB17" s="140">
        <v>0</v>
      </c>
      <c r="BH17" s="824" t="s">
        <v>925</v>
      </c>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O17" s="143" t="s">
        <v>351</v>
      </c>
    </row>
    <row r="18" spans="1:93" ht="12" customHeight="1" x14ac:dyDescent="0.2">
      <c r="A18" s="131" t="s">
        <v>316</v>
      </c>
      <c r="B18" s="141" t="s">
        <v>662</v>
      </c>
      <c r="C18" s="151" t="s">
        <v>36</v>
      </c>
      <c r="E18" s="888" t="s">
        <v>1115</v>
      </c>
      <c r="F18" s="278"/>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824" t="s">
        <v>1008</v>
      </c>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O18" s="143" t="s">
        <v>352</v>
      </c>
    </row>
    <row r="19" spans="1:93" ht="12" customHeight="1" x14ac:dyDescent="0.2">
      <c r="A19" s="131" t="s">
        <v>316</v>
      </c>
      <c r="B19" s="141" t="s">
        <v>662</v>
      </c>
      <c r="C19" s="151" t="s">
        <v>37</v>
      </c>
      <c r="E19" s="888" t="s">
        <v>1116</v>
      </c>
      <c r="F19" s="278"/>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824" t="s">
        <v>927</v>
      </c>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O19" s="143" t="s">
        <v>353</v>
      </c>
    </row>
    <row r="20" spans="1:93" ht="12" customHeight="1" x14ac:dyDescent="0.2">
      <c r="A20" s="131" t="s">
        <v>316</v>
      </c>
      <c r="B20" s="141" t="s">
        <v>662</v>
      </c>
      <c r="C20" s="151" t="s">
        <v>38</v>
      </c>
      <c r="E20" s="888" t="s">
        <v>1117</v>
      </c>
      <c r="F20" s="278"/>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824" t="s">
        <v>928</v>
      </c>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O20" s="143" t="s">
        <v>354</v>
      </c>
    </row>
    <row r="21" spans="1:93" ht="12" customHeight="1" x14ac:dyDescent="0.2">
      <c r="A21" s="131" t="s">
        <v>316</v>
      </c>
      <c r="B21" s="141" t="s">
        <v>662</v>
      </c>
      <c r="C21" s="151" t="s">
        <v>39</v>
      </c>
      <c r="E21" s="888" t="s">
        <v>1118</v>
      </c>
      <c r="F21" s="278"/>
      <c r="G21" s="140"/>
      <c r="H21" s="140"/>
      <c r="I21" s="140"/>
      <c r="J21" s="140"/>
      <c r="K21" s="140"/>
      <c r="L21" s="140"/>
      <c r="M21" s="140"/>
      <c r="N21" s="140"/>
      <c r="O21" s="140"/>
      <c r="P21" s="140"/>
      <c r="Q21" s="140"/>
      <c r="R21" s="140"/>
      <c r="S21" s="140"/>
      <c r="T21" s="140"/>
      <c r="U21" s="140"/>
      <c r="V21" s="140"/>
      <c r="W21" s="140"/>
      <c r="X21" s="140"/>
      <c r="Y21" s="140"/>
      <c r="Z21" s="140"/>
      <c r="AA21" s="140"/>
      <c r="AB21" s="140">
        <v>0</v>
      </c>
      <c r="BH21" s="824" t="s">
        <v>533</v>
      </c>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O21" s="143" t="s">
        <v>552</v>
      </c>
    </row>
    <row r="22" spans="1:93" ht="12" customHeight="1" x14ac:dyDescent="0.2">
      <c r="A22" s="131" t="s">
        <v>316</v>
      </c>
      <c r="B22" s="141" t="s">
        <v>662</v>
      </c>
      <c r="C22" s="151" t="s">
        <v>40</v>
      </c>
      <c r="E22" s="888" t="s">
        <v>1119</v>
      </c>
      <c r="F22" s="278"/>
      <c r="G22" s="140"/>
      <c r="H22" s="140"/>
      <c r="I22" s="140"/>
      <c r="J22" s="140"/>
      <c r="K22" s="140"/>
      <c r="L22" s="140"/>
      <c r="M22" s="140"/>
      <c r="N22" s="140"/>
      <c r="O22" s="140"/>
      <c r="P22" s="140"/>
      <c r="Q22" s="140"/>
      <c r="R22" s="140"/>
      <c r="S22" s="140"/>
      <c r="T22" s="140"/>
      <c r="U22" s="140"/>
      <c r="V22" s="140"/>
      <c r="W22" s="140"/>
      <c r="X22" s="140"/>
      <c r="Y22" s="140"/>
      <c r="Z22" s="140"/>
      <c r="AA22" s="140"/>
      <c r="AB22" s="140">
        <v>0</v>
      </c>
      <c r="BH22" s="824" t="s">
        <v>929</v>
      </c>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O22" s="143" t="s">
        <v>355</v>
      </c>
    </row>
    <row r="23" spans="1:93" ht="12" customHeight="1" x14ac:dyDescent="0.2">
      <c r="A23" s="131" t="s">
        <v>316</v>
      </c>
      <c r="B23" s="141" t="s">
        <v>662</v>
      </c>
      <c r="C23" s="151" t="s">
        <v>41</v>
      </c>
      <c r="E23" s="888" t="s">
        <v>1120</v>
      </c>
      <c r="F23" s="278"/>
      <c r="G23" s="140"/>
      <c r="H23" s="140"/>
      <c r="I23" s="140"/>
      <c r="J23" s="140"/>
      <c r="K23" s="140"/>
      <c r="L23" s="140"/>
      <c r="M23" s="140"/>
      <c r="N23" s="140"/>
      <c r="O23" s="140"/>
      <c r="P23" s="140"/>
      <c r="Q23" s="140"/>
      <c r="R23" s="140"/>
      <c r="S23" s="140"/>
      <c r="T23" s="140"/>
      <c r="U23" s="140"/>
      <c r="V23" s="140"/>
      <c r="W23" s="140"/>
      <c r="X23" s="140"/>
      <c r="Y23" s="140"/>
      <c r="Z23" s="140"/>
      <c r="AA23" s="140"/>
      <c r="AB23" s="140">
        <v>0</v>
      </c>
      <c r="BH23" s="824" t="s">
        <v>930</v>
      </c>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O23" s="143" t="s">
        <v>359</v>
      </c>
    </row>
    <row r="24" spans="1:93" ht="12" customHeight="1" x14ac:dyDescent="0.2">
      <c r="A24" s="131" t="s">
        <v>316</v>
      </c>
      <c r="B24" s="141" t="s">
        <v>662</v>
      </c>
      <c r="C24" s="151" t="s">
        <v>42</v>
      </c>
      <c r="E24" s="887" t="s">
        <v>1121</v>
      </c>
      <c r="F24" s="277">
        <f t="shared" ref="F24:AB24" si="14">SUM(F25:F29)</f>
        <v>0</v>
      </c>
      <c r="G24" s="138">
        <f t="shared" si="14"/>
        <v>0</v>
      </c>
      <c r="H24" s="138">
        <f t="shared" si="14"/>
        <v>0</v>
      </c>
      <c r="I24" s="138">
        <f t="shared" si="14"/>
        <v>0</v>
      </c>
      <c r="J24" s="138">
        <f t="shared" si="14"/>
        <v>0</v>
      </c>
      <c r="K24" s="138">
        <f t="shared" si="14"/>
        <v>0</v>
      </c>
      <c r="L24" s="138">
        <f t="shared" si="14"/>
        <v>0</v>
      </c>
      <c r="M24" s="138">
        <f t="shared" si="14"/>
        <v>0</v>
      </c>
      <c r="N24" s="138">
        <f t="shared" si="14"/>
        <v>0</v>
      </c>
      <c r="O24" s="138">
        <f t="shared" si="14"/>
        <v>0</v>
      </c>
      <c r="P24" s="138">
        <f t="shared" si="14"/>
        <v>0</v>
      </c>
      <c r="Q24" s="138">
        <f t="shared" si="14"/>
        <v>0</v>
      </c>
      <c r="R24" s="138">
        <f t="shared" si="14"/>
        <v>0</v>
      </c>
      <c r="S24" s="138">
        <f t="shared" si="14"/>
        <v>0</v>
      </c>
      <c r="T24" s="138">
        <f t="shared" si="14"/>
        <v>0</v>
      </c>
      <c r="U24" s="138">
        <f t="shared" si="14"/>
        <v>0</v>
      </c>
      <c r="V24" s="138">
        <f t="shared" ref="V24:AA24" si="15">SUM(V25:V29)</f>
        <v>0</v>
      </c>
      <c r="W24" s="138">
        <f t="shared" si="15"/>
        <v>0</v>
      </c>
      <c r="X24" s="138">
        <f t="shared" si="15"/>
        <v>0</v>
      </c>
      <c r="Y24" s="138">
        <f t="shared" si="15"/>
        <v>0</v>
      </c>
      <c r="Z24" s="138">
        <f t="shared" si="15"/>
        <v>0</v>
      </c>
      <c r="AA24" s="138">
        <f t="shared" si="15"/>
        <v>0</v>
      </c>
      <c r="AB24" s="138">
        <f t="shared" si="14"/>
        <v>0</v>
      </c>
      <c r="BH24" s="142" t="s">
        <v>931</v>
      </c>
      <c r="BI24" s="520">
        <f t="shared" ref="BI24:CE24" si="16">SUM(BI25:BI29)</f>
        <v>0</v>
      </c>
      <c r="BJ24" s="377">
        <f t="shared" si="16"/>
        <v>0</v>
      </c>
      <c r="BK24" s="520">
        <f t="shared" si="16"/>
        <v>0</v>
      </c>
      <c r="BL24" s="520">
        <f t="shared" si="16"/>
        <v>0</v>
      </c>
      <c r="BM24" s="520">
        <f t="shared" si="16"/>
        <v>0</v>
      </c>
      <c r="BN24" s="520">
        <f t="shared" si="16"/>
        <v>0</v>
      </c>
      <c r="BO24" s="520">
        <f t="shared" si="16"/>
        <v>0</v>
      </c>
      <c r="BP24" s="520">
        <f t="shared" si="16"/>
        <v>0</v>
      </c>
      <c r="BQ24" s="520">
        <f t="shared" si="16"/>
        <v>0</v>
      </c>
      <c r="BR24" s="520">
        <f t="shared" si="16"/>
        <v>0</v>
      </c>
      <c r="BS24" s="520">
        <f t="shared" si="16"/>
        <v>0</v>
      </c>
      <c r="BT24" s="520">
        <f t="shared" si="16"/>
        <v>0</v>
      </c>
      <c r="BU24" s="520">
        <f t="shared" si="16"/>
        <v>0</v>
      </c>
      <c r="BV24" s="520">
        <f t="shared" si="16"/>
        <v>0</v>
      </c>
      <c r="BW24" s="520">
        <f t="shared" si="16"/>
        <v>0</v>
      </c>
      <c r="BX24" s="520">
        <f t="shared" si="16"/>
        <v>0</v>
      </c>
      <c r="BY24" s="520">
        <f t="shared" ref="BY24:CD24" si="17">SUM(BY25:BY29)</f>
        <v>0</v>
      </c>
      <c r="BZ24" s="520">
        <f t="shared" si="17"/>
        <v>0</v>
      </c>
      <c r="CA24" s="520">
        <f t="shared" si="17"/>
        <v>0</v>
      </c>
      <c r="CB24" s="520">
        <f t="shared" si="17"/>
        <v>0</v>
      </c>
      <c r="CC24" s="520">
        <f t="shared" si="17"/>
        <v>0</v>
      </c>
      <c r="CD24" s="520">
        <f t="shared" si="17"/>
        <v>0</v>
      </c>
      <c r="CE24" s="520">
        <f t="shared" si="16"/>
        <v>0</v>
      </c>
      <c r="CO24" s="143" t="s">
        <v>378</v>
      </c>
    </row>
    <row r="25" spans="1:93" ht="12" customHeight="1" x14ac:dyDescent="0.2">
      <c r="A25" s="131" t="s">
        <v>316</v>
      </c>
      <c r="B25" s="141" t="s">
        <v>662</v>
      </c>
      <c r="C25" s="151" t="s">
        <v>43</v>
      </c>
      <c r="E25" s="886" t="s">
        <v>1122</v>
      </c>
      <c r="F25" s="278"/>
      <c r="G25" s="140"/>
      <c r="H25" s="140"/>
      <c r="I25" s="140"/>
      <c r="J25" s="140"/>
      <c r="K25" s="140"/>
      <c r="L25" s="140"/>
      <c r="M25" s="140"/>
      <c r="N25" s="140"/>
      <c r="O25" s="140"/>
      <c r="P25" s="140"/>
      <c r="Q25" s="140"/>
      <c r="R25" s="140"/>
      <c r="S25" s="140"/>
      <c r="T25" s="140"/>
      <c r="U25" s="140"/>
      <c r="V25" s="140"/>
      <c r="W25" s="140"/>
      <c r="X25" s="140"/>
      <c r="Y25" s="140"/>
      <c r="Z25" s="140"/>
      <c r="AA25" s="140"/>
      <c r="AB25" s="140">
        <v>0</v>
      </c>
      <c r="BH25" s="825" t="s">
        <v>932</v>
      </c>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O25" s="143" t="s">
        <v>356</v>
      </c>
    </row>
    <row r="26" spans="1:93" ht="12" customHeight="1" x14ac:dyDescent="0.2">
      <c r="A26" s="131" t="s">
        <v>316</v>
      </c>
      <c r="B26" s="141" t="s">
        <v>662</v>
      </c>
      <c r="C26" s="151" t="s">
        <v>44</v>
      </c>
      <c r="E26" s="886" t="s">
        <v>1123</v>
      </c>
      <c r="F26" s="278"/>
      <c r="G26" s="140"/>
      <c r="H26" s="140"/>
      <c r="I26" s="140"/>
      <c r="J26" s="140"/>
      <c r="K26" s="140"/>
      <c r="L26" s="140"/>
      <c r="M26" s="140"/>
      <c r="N26" s="140"/>
      <c r="O26" s="140"/>
      <c r="P26" s="140"/>
      <c r="Q26" s="140"/>
      <c r="R26" s="140"/>
      <c r="S26" s="140"/>
      <c r="T26" s="140"/>
      <c r="U26" s="140"/>
      <c r="V26" s="140"/>
      <c r="W26" s="140"/>
      <c r="X26" s="140"/>
      <c r="Y26" s="140"/>
      <c r="Z26" s="140"/>
      <c r="AA26" s="140"/>
      <c r="AB26" s="140">
        <v>0</v>
      </c>
      <c r="BH26" s="825" t="s">
        <v>534</v>
      </c>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O26" s="143" t="s">
        <v>357</v>
      </c>
    </row>
    <row r="27" spans="1:93" ht="12" customHeight="1" x14ac:dyDescent="0.2">
      <c r="A27" s="131" t="s">
        <v>316</v>
      </c>
      <c r="B27" s="141" t="s">
        <v>662</v>
      </c>
      <c r="C27" s="151" t="s">
        <v>45</v>
      </c>
      <c r="E27" s="886" t="s">
        <v>1124</v>
      </c>
      <c r="F27" s="278"/>
      <c r="G27" s="140"/>
      <c r="H27" s="140"/>
      <c r="I27" s="140"/>
      <c r="J27" s="140"/>
      <c r="K27" s="140"/>
      <c r="L27" s="140"/>
      <c r="M27" s="140"/>
      <c r="N27" s="140"/>
      <c r="O27" s="140"/>
      <c r="P27" s="140"/>
      <c r="Q27" s="140"/>
      <c r="R27" s="140"/>
      <c r="S27" s="140"/>
      <c r="T27" s="140"/>
      <c r="U27" s="140"/>
      <c r="V27" s="140"/>
      <c r="W27" s="140"/>
      <c r="X27" s="140"/>
      <c r="Y27" s="140"/>
      <c r="Z27" s="140"/>
      <c r="AA27" s="140"/>
      <c r="AB27" s="140">
        <v>0</v>
      </c>
      <c r="BH27" s="825" t="s">
        <v>933</v>
      </c>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O27" s="143" t="s">
        <v>239</v>
      </c>
    </row>
    <row r="28" spans="1:93" ht="12" customHeight="1" x14ac:dyDescent="0.2">
      <c r="A28" s="131" t="s">
        <v>316</v>
      </c>
      <c r="B28" s="141" t="s">
        <v>662</v>
      </c>
      <c r="C28" s="151" t="s">
        <v>623</v>
      </c>
      <c r="E28" s="886" t="s">
        <v>1125</v>
      </c>
      <c r="F28" s="278"/>
      <c r="G28" s="140"/>
      <c r="H28" s="140"/>
      <c r="I28" s="140"/>
      <c r="J28" s="140"/>
      <c r="K28" s="140"/>
      <c r="L28" s="140"/>
      <c r="M28" s="140"/>
      <c r="N28" s="140"/>
      <c r="O28" s="140"/>
      <c r="P28" s="140"/>
      <c r="Q28" s="140"/>
      <c r="R28" s="140"/>
      <c r="S28" s="140"/>
      <c r="T28" s="140"/>
      <c r="U28" s="140"/>
      <c r="V28" s="140"/>
      <c r="W28" s="140"/>
      <c r="X28" s="140"/>
      <c r="Y28" s="140"/>
      <c r="Z28" s="140"/>
      <c r="AA28" s="140"/>
      <c r="AB28" s="140">
        <v>0</v>
      </c>
      <c r="BH28" s="825" t="s">
        <v>709</v>
      </c>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O28" s="143" t="s">
        <v>240</v>
      </c>
    </row>
    <row r="29" spans="1:93" ht="12" customHeight="1" x14ac:dyDescent="0.2">
      <c r="A29" s="131" t="s">
        <v>316</v>
      </c>
      <c r="B29" s="141" t="s">
        <v>662</v>
      </c>
      <c r="C29" s="151" t="s">
        <v>46</v>
      </c>
      <c r="E29" s="889" t="s">
        <v>1126</v>
      </c>
      <c r="F29" s="269"/>
      <c r="G29" s="268"/>
      <c r="H29" s="268"/>
      <c r="I29" s="268"/>
      <c r="J29" s="268"/>
      <c r="K29" s="268"/>
      <c r="L29" s="268"/>
      <c r="M29" s="268"/>
      <c r="N29" s="268"/>
      <c r="O29" s="268"/>
      <c r="P29" s="268"/>
      <c r="Q29" s="268"/>
      <c r="R29" s="268"/>
      <c r="S29" s="268"/>
      <c r="T29" s="268"/>
      <c r="U29" s="268"/>
      <c r="V29" s="268"/>
      <c r="W29" s="268"/>
      <c r="X29" s="268"/>
      <c r="Y29" s="268"/>
      <c r="Z29" s="268"/>
      <c r="AA29" s="268"/>
      <c r="AB29" s="268">
        <v>0</v>
      </c>
      <c r="BH29" s="826" t="s">
        <v>1009</v>
      </c>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O29" s="143" t="s">
        <v>358</v>
      </c>
    </row>
    <row r="30" spans="1:93" x14ac:dyDescent="0.2">
      <c r="F30" s="133"/>
      <c r="G30" s="133"/>
      <c r="H30" s="133"/>
      <c r="I30" s="133"/>
      <c r="J30" s="133"/>
      <c r="K30" s="133"/>
      <c r="L30" s="133"/>
      <c r="M30" s="133"/>
      <c r="N30" s="834"/>
      <c r="O30" s="834"/>
      <c r="P30" s="834"/>
      <c r="S30" s="133"/>
      <c r="T30" s="133"/>
      <c r="U30" s="133"/>
      <c r="V30" s="133"/>
      <c r="W30" s="133"/>
      <c r="X30" s="133"/>
      <c r="Y30" s="133"/>
      <c r="Z30" s="133"/>
      <c r="AA30" s="133"/>
      <c r="AB30" s="133"/>
    </row>
    <row r="31" spans="1:93" x14ac:dyDescent="0.2">
      <c r="E31" s="127"/>
      <c r="F31" s="133"/>
      <c r="G31" s="133"/>
      <c r="H31" s="133"/>
      <c r="I31" s="133"/>
      <c r="J31" s="133"/>
      <c r="K31" s="133"/>
      <c r="L31" s="133"/>
      <c r="M31" s="133"/>
      <c r="N31" s="834"/>
      <c r="O31" s="834"/>
      <c r="P31" s="834"/>
      <c r="S31" s="133"/>
      <c r="T31" s="133"/>
      <c r="U31" s="133"/>
      <c r="V31" s="133"/>
      <c r="W31" s="133"/>
      <c r="X31" s="133"/>
      <c r="Y31" s="133"/>
      <c r="Z31" s="133"/>
      <c r="AA31" s="133"/>
      <c r="AB31" s="133"/>
    </row>
    <row r="32" spans="1:93" x14ac:dyDescent="0.2">
      <c r="F32" s="133"/>
      <c r="G32" s="133"/>
      <c r="H32" s="133"/>
      <c r="I32" s="133"/>
      <c r="J32" s="133"/>
      <c r="K32" s="133"/>
      <c r="L32" s="133"/>
      <c r="M32" s="133"/>
      <c r="N32" s="834"/>
      <c r="O32" s="834"/>
      <c r="P32" s="834"/>
      <c r="S32" s="133"/>
      <c r="T32" s="133"/>
      <c r="U32" s="133"/>
      <c r="V32" s="133"/>
      <c r="W32" s="133"/>
      <c r="X32" s="133"/>
      <c r="Y32" s="133"/>
      <c r="Z32" s="133"/>
      <c r="AA32" s="133"/>
      <c r="AB32" s="133"/>
    </row>
    <row r="33" spans="6:28" x14ac:dyDescent="0.2">
      <c r="F33" s="133"/>
      <c r="G33" s="133"/>
      <c r="H33" s="133"/>
      <c r="I33" s="133"/>
      <c r="J33" s="133"/>
      <c r="K33" s="133"/>
      <c r="L33" s="133"/>
      <c r="M33" s="133"/>
      <c r="N33" s="834"/>
      <c r="O33" s="834"/>
      <c r="P33" s="834"/>
      <c r="S33" s="133"/>
      <c r="T33" s="133"/>
      <c r="U33" s="133"/>
      <c r="V33" s="133"/>
      <c r="W33" s="133"/>
      <c r="X33" s="133"/>
      <c r="Y33" s="133"/>
      <c r="Z33" s="133"/>
      <c r="AA33" s="133"/>
      <c r="AB33" s="133"/>
    </row>
    <row r="34" spans="6:28" x14ac:dyDescent="0.2">
      <c r="F34" s="133"/>
      <c r="G34" s="133"/>
      <c r="H34" s="133"/>
      <c r="I34" s="133"/>
      <c r="J34" s="133"/>
      <c r="K34" s="133"/>
      <c r="L34" s="133"/>
      <c r="M34" s="133"/>
      <c r="N34" s="834"/>
      <c r="O34" s="834"/>
      <c r="P34" s="834"/>
      <c r="S34" s="133"/>
      <c r="T34" s="133"/>
      <c r="U34" s="133"/>
      <c r="V34" s="133"/>
      <c r="W34" s="133"/>
      <c r="X34" s="133"/>
      <c r="Y34" s="133"/>
      <c r="Z34" s="133"/>
      <c r="AA34" s="133"/>
      <c r="AB34" s="133"/>
    </row>
    <row r="35" spans="6:28" x14ac:dyDescent="0.2">
      <c r="F35" s="133"/>
      <c r="G35" s="133"/>
      <c r="H35" s="133"/>
      <c r="I35" s="133"/>
      <c r="J35" s="133"/>
      <c r="K35" s="133"/>
      <c r="L35" s="133"/>
      <c r="M35" s="133"/>
      <c r="N35" s="834"/>
      <c r="O35" s="834"/>
      <c r="P35" s="834"/>
      <c r="S35" s="133"/>
      <c r="T35" s="133"/>
      <c r="U35" s="133"/>
      <c r="V35" s="133"/>
      <c r="W35" s="133"/>
      <c r="X35" s="133"/>
      <c r="Y35" s="133"/>
      <c r="Z35" s="133"/>
      <c r="AA35" s="133"/>
      <c r="AB35" s="133"/>
    </row>
    <row r="36" spans="6:28" x14ac:dyDescent="0.2">
      <c r="F36" s="133"/>
      <c r="G36" s="133"/>
      <c r="H36" s="133"/>
      <c r="I36" s="133"/>
      <c r="J36" s="133"/>
      <c r="K36" s="133"/>
      <c r="L36" s="133"/>
      <c r="M36" s="133"/>
      <c r="N36" s="834"/>
      <c r="O36" s="834"/>
      <c r="P36" s="834"/>
      <c r="S36" s="133"/>
      <c r="T36" s="133"/>
      <c r="U36" s="133"/>
      <c r="V36" s="133"/>
      <c r="W36" s="133"/>
      <c r="X36" s="133"/>
      <c r="Y36" s="133"/>
      <c r="Z36" s="133"/>
      <c r="AA36" s="133"/>
      <c r="AB36" s="133"/>
    </row>
    <row r="37" spans="6:28" x14ac:dyDescent="0.2">
      <c r="F37" s="133"/>
      <c r="G37" s="133"/>
      <c r="H37" s="133"/>
      <c r="I37" s="133"/>
      <c r="J37" s="133"/>
      <c r="K37" s="133"/>
      <c r="L37" s="133"/>
      <c r="M37" s="133"/>
      <c r="N37" s="834"/>
      <c r="O37" s="834"/>
      <c r="P37" s="834"/>
      <c r="S37" s="133"/>
      <c r="T37" s="133"/>
      <c r="U37" s="133"/>
      <c r="V37" s="133"/>
      <c r="W37" s="133"/>
      <c r="X37" s="133"/>
      <c r="Y37" s="133"/>
      <c r="Z37" s="133"/>
      <c r="AA37" s="133"/>
      <c r="AB37" s="133"/>
    </row>
    <row r="38" spans="6:28" x14ac:dyDescent="0.2">
      <c r="F38" s="133"/>
      <c r="G38" s="133"/>
      <c r="H38" s="133"/>
      <c r="I38" s="133"/>
      <c r="J38" s="133"/>
      <c r="K38" s="133"/>
      <c r="L38" s="133"/>
      <c r="M38" s="133"/>
      <c r="N38" s="834"/>
      <c r="O38" s="834"/>
      <c r="P38" s="834"/>
      <c r="S38" s="133"/>
      <c r="T38" s="133"/>
      <c r="U38" s="133"/>
      <c r="V38" s="133"/>
      <c r="W38" s="133"/>
      <c r="X38" s="133"/>
      <c r="Y38" s="133"/>
      <c r="Z38" s="133"/>
      <c r="AA38" s="133"/>
      <c r="AB38" s="133"/>
    </row>
    <row r="39" spans="6:28" x14ac:dyDescent="0.2">
      <c r="F39" s="133"/>
      <c r="G39" s="133"/>
      <c r="H39" s="133"/>
      <c r="I39" s="133"/>
      <c r="J39" s="133"/>
      <c r="K39" s="133"/>
      <c r="L39" s="133"/>
      <c r="M39" s="133"/>
      <c r="N39" s="834"/>
      <c r="O39" s="834"/>
      <c r="P39" s="834"/>
      <c r="S39" s="133"/>
      <c r="T39" s="133"/>
      <c r="U39" s="133"/>
      <c r="V39" s="133"/>
      <c r="W39" s="133"/>
      <c r="X39" s="133"/>
      <c r="Y39" s="133"/>
      <c r="Z39" s="133"/>
      <c r="AA39" s="133"/>
      <c r="AB39" s="133"/>
    </row>
    <row r="40" spans="6:28" x14ac:dyDescent="0.2">
      <c r="F40" s="133"/>
      <c r="G40" s="133"/>
      <c r="H40" s="133"/>
      <c r="I40" s="133"/>
      <c r="J40" s="133"/>
      <c r="K40" s="133"/>
      <c r="L40" s="133"/>
      <c r="M40" s="133"/>
      <c r="N40" s="834"/>
      <c r="O40" s="834"/>
      <c r="P40" s="834"/>
      <c r="S40" s="133"/>
      <c r="T40" s="133"/>
      <c r="U40" s="133"/>
      <c r="V40" s="133"/>
      <c r="W40" s="133"/>
      <c r="X40" s="133"/>
      <c r="Y40" s="133"/>
      <c r="Z40" s="133"/>
      <c r="AA40" s="133"/>
      <c r="AB40" s="133"/>
    </row>
  </sheetData>
  <sheetProtection password="892C" sheet="1" objects="1" scenarios="1"/>
  <phoneticPr fontId="15" type="noConversion"/>
  <conditionalFormatting sqref="F4:AA29">
    <cfRule type="cellIs" dxfId="32" priority="1" stopIfTrue="1" operator="notEqual">
      <formula>BI4</formula>
    </cfRule>
  </conditionalFormatting>
  <conditionalFormatting sqref="AB4:AB29">
    <cfRule type="cellIs" dxfId="31" priority="3" stopIfTrue="1" operator="notEqual">
      <formula>CE4</formula>
    </cfRule>
  </conditionalFormatting>
  <dataValidations count="1">
    <dataValidation type="whole" operator="greaterThanOrEqual" allowBlank="1" showInputMessage="1" showErrorMessage="1" error="Positive whole numbers only / Nombres entiers positifs uniquement" sqref="F25:AB29 F11:AB23 F6:AB9">
      <formula1>0</formula1>
    </dataValidation>
  </dataValidations>
  <printOptions horizontalCentered="1" headings="1" gridLines="1"/>
  <pageMargins left="0.23622047244094499" right="0.23622047244094499" top="0.74803149606299202" bottom="0.74803149606299202" header="0.39370078740157499" footer="0.31496062992126"/>
  <pageSetup paperSize="9" scale="75" pageOrder="overThenDown"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70" r:id="rId4" name="Button 34">
              <controlPr defaultSize="0" print="0" autoFill="0" autoPict="0" macro="[0]!GotoMenu">
                <anchor moveWithCells="1">
                  <from>
                    <xdr:col>5</xdr:col>
                    <xdr:colOff>142875</xdr:colOff>
                    <xdr:row>0</xdr:row>
                    <xdr:rowOff>76200</xdr:rowOff>
                  </from>
                  <to>
                    <xdr:col>6</xdr:col>
                    <xdr:colOff>47625</xdr:colOff>
                    <xdr:row>0</xdr:row>
                    <xdr:rowOff>323850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4"/>
  <dimension ref="A1:CZ38"/>
  <sheetViews>
    <sheetView showGridLines="0" rightToLeft="1" workbookViewId="0">
      <pane xSplit="5" ySplit="3" topLeftCell="W4"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3.28515625" style="143" hidden="1" customWidth="1"/>
    <col min="2" max="3" width="11.42578125" style="143" hidden="1" customWidth="1"/>
    <col min="4" max="4" width="1.7109375" style="143" customWidth="1"/>
    <col min="5" max="5" width="40.7109375" style="133" customWidth="1"/>
    <col min="6" max="13" width="9.140625" style="143" customWidth="1"/>
    <col min="14" max="16" width="9.140625" style="148" customWidth="1"/>
    <col min="17" max="18" width="9.140625" style="133" customWidth="1"/>
    <col min="19" max="28" width="9.140625" style="143" customWidth="1"/>
    <col min="29" max="52" width="8" style="143" customWidth="1"/>
    <col min="53" max="59" width="8" style="143" hidden="1" customWidth="1"/>
    <col min="60" max="60" width="30.7109375" style="143" hidden="1" customWidth="1"/>
    <col min="61" max="92" width="8" style="143" hidden="1" customWidth="1"/>
    <col min="93" max="93" width="40.28515625" style="143" hidden="1" customWidth="1"/>
    <col min="94" max="104" width="8" style="143" hidden="1" customWidth="1"/>
    <col min="105" max="112" width="8" style="143" customWidth="1"/>
    <col min="113" max="16384" width="9.140625" style="143"/>
  </cols>
  <sheetData>
    <row r="1" spans="1:93" s="149" customFormat="1" ht="31.5" x14ac:dyDescent="0.2">
      <c r="E1" s="490" t="s">
        <v>1262</v>
      </c>
      <c r="N1" s="150"/>
      <c r="O1" s="150"/>
      <c r="P1" s="150"/>
      <c r="Q1" s="129"/>
      <c r="R1" s="129"/>
      <c r="BH1" s="421" t="s">
        <v>1012</v>
      </c>
      <c r="CO1" s="149" t="s">
        <v>517</v>
      </c>
    </row>
    <row r="2" spans="1:93" ht="23.25" customHeight="1" x14ac:dyDescent="0.2">
      <c r="B2" s="238"/>
      <c r="C2" s="238"/>
      <c r="E2" s="500" t="str">
        <f>Country</f>
        <v>Country</v>
      </c>
    </row>
    <row r="3" spans="1:93" ht="18.75" customHeight="1" thickBot="1" x14ac:dyDescent="0.3">
      <c r="A3" s="542" t="s">
        <v>312</v>
      </c>
      <c r="B3" s="542" t="s">
        <v>313</v>
      </c>
      <c r="C3" s="542" t="s">
        <v>311</v>
      </c>
      <c r="E3" s="894" t="s">
        <v>1246</v>
      </c>
      <c r="F3" s="177">
        <v>1990</v>
      </c>
      <c r="G3" s="177">
        <v>1991</v>
      </c>
      <c r="H3" s="177">
        <v>1992</v>
      </c>
      <c r="I3" s="177">
        <v>1993</v>
      </c>
      <c r="J3" s="177">
        <v>1994</v>
      </c>
      <c r="K3" s="177">
        <v>1995</v>
      </c>
      <c r="L3" s="177">
        <v>1996</v>
      </c>
      <c r="M3" s="177">
        <v>1997</v>
      </c>
      <c r="N3" s="177">
        <v>1998</v>
      </c>
      <c r="O3" s="177">
        <v>1999</v>
      </c>
      <c r="P3" s="177">
        <v>2000</v>
      </c>
      <c r="Q3" s="177">
        <v>2001</v>
      </c>
      <c r="R3" s="177">
        <v>2002</v>
      </c>
      <c r="S3" s="177">
        <v>2003</v>
      </c>
      <c r="T3" s="177">
        <v>2004</v>
      </c>
      <c r="U3" s="177">
        <f>T3+1</f>
        <v>2005</v>
      </c>
      <c r="V3" s="177">
        <v>2006</v>
      </c>
      <c r="W3" s="177">
        <v>2007</v>
      </c>
      <c r="X3" s="177">
        <v>2008</v>
      </c>
      <c r="Y3" s="177">
        <v>2009</v>
      </c>
      <c r="Z3" s="177">
        <v>2010</v>
      </c>
      <c r="AA3" s="177">
        <v>2011</v>
      </c>
      <c r="AB3" s="177">
        <v>2012</v>
      </c>
      <c r="BH3" s="117" t="s">
        <v>107</v>
      </c>
      <c r="BI3" s="177">
        <v>1990</v>
      </c>
      <c r="BJ3" s="177">
        <v>1991</v>
      </c>
      <c r="BK3" s="177">
        <v>1992</v>
      </c>
      <c r="BL3" s="177">
        <v>1993</v>
      </c>
      <c r="BM3" s="177">
        <v>1994</v>
      </c>
      <c r="BN3" s="177">
        <v>1995</v>
      </c>
      <c r="BO3" s="177">
        <v>1996</v>
      </c>
      <c r="BP3" s="177">
        <v>1997</v>
      </c>
      <c r="BQ3" s="177">
        <v>1998</v>
      </c>
      <c r="BR3" s="177">
        <v>1999</v>
      </c>
      <c r="BS3" s="177">
        <v>2000</v>
      </c>
      <c r="BT3" s="177">
        <v>2001</v>
      </c>
      <c r="BU3" s="177">
        <v>2002</v>
      </c>
      <c r="BV3" s="177">
        <v>2003</v>
      </c>
      <c r="BW3" s="177">
        <v>2004</v>
      </c>
      <c r="BX3" s="177">
        <f>BW3+1</f>
        <v>2005</v>
      </c>
      <c r="BY3" s="177">
        <v>2006</v>
      </c>
      <c r="BZ3" s="177">
        <v>2007</v>
      </c>
      <c r="CA3" s="177">
        <v>2008</v>
      </c>
      <c r="CB3" s="177">
        <v>2009</v>
      </c>
      <c r="CC3" s="177">
        <v>2010</v>
      </c>
      <c r="CD3" s="177">
        <v>2011</v>
      </c>
      <c r="CE3" s="177">
        <v>2012</v>
      </c>
      <c r="CO3" s="143" t="s">
        <v>107</v>
      </c>
    </row>
    <row r="4" spans="1:93" ht="18" customHeight="1" thickBot="1" x14ac:dyDescent="0.25">
      <c r="A4" s="131" t="s">
        <v>316</v>
      </c>
      <c r="B4" s="141" t="s">
        <v>661</v>
      </c>
      <c r="C4" s="151" t="s">
        <v>23</v>
      </c>
      <c r="E4" s="895" t="s">
        <v>1101</v>
      </c>
      <c r="F4" s="532">
        <f t="shared" ref="F4:AB4" si="0">SUM(F5,F10,F24)</f>
        <v>0</v>
      </c>
      <c r="G4" s="176">
        <f t="shared" si="0"/>
        <v>0</v>
      </c>
      <c r="H4" s="176">
        <f t="shared" si="0"/>
        <v>0</v>
      </c>
      <c r="I4" s="176">
        <f t="shared" si="0"/>
        <v>0</v>
      </c>
      <c r="J4" s="176">
        <f t="shared" si="0"/>
        <v>0</v>
      </c>
      <c r="K4" s="176">
        <f t="shared" si="0"/>
        <v>0</v>
      </c>
      <c r="L4" s="176">
        <f t="shared" si="0"/>
        <v>0</v>
      </c>
      <c r="M4" s="176">
        <f t="shared" si="0"/>
        <v>0</v>
      </c>
      <c r="N4" s="176">
        <f t="shared" si="0"/>
        <v>0</v>
      </c>
      <c r="O4" s="176">
        <f t="shared" si="0"/>
        <v>0</v>
      </c>
      <c r="P4" s="176">
        <f t="shared" si="0"/>
        <v>0</v>
      </c>
      <c r="Q4" s="176">
        <f t="shared" si="0"/>
        <v>0</v>
      </c>
      <c r="R4" s="176">
        <f t="shared" si="0"/>
        <v>0</v>
      </c>
      <c r="S4" s="176">
        <f t="shared" si="0"/>
        <v>0</v>
      </c>
      <c r="T4" s="176">
        <f t="shared" si="0"/>
        <v>0</v>
      </c>
      <c r="U4" s="176">
        <f t="shared" si="0"/>
        <v>0</v>
      </c>
      <c r="V4" s="176">
        <f t="shared" ref="V4:AA4" si="1">SUM(V5,V10,V24)</f>
        <v>0</v>
      </c>
      <c r="W4" s="176">
        <f t="shared" si="1"/>
        <v>0</v>
      </c>
      <c r="X4" s="176">
        <f t="shared" si="1"/>
        <v>0</v>
      </c>
      <c r="Y4" s="176">
        <f t="shared" si="1"/>
        <v>0</v>
      </c>
      <c r="Z4" s="176">
        <f t="shared" si="1"/>
        <v>0</v>
      </c>
      <c r="AA4" s="176">
        <f t="shared" si="1"/>
        <v>0</v>
      </c>
      <c r="AB4" s="176">
        <f t="shared" si="0"/>
        <v>0</v>
      </c>
      <c r="BH4" s="435" t="s">
        <v>914</v>
      </c>
      <c r="BI4" s="519">
        <f t="shared" ref="BI4:CE4" si="2">SUM(BI5,BI10,BI24)</f>
        <v>0</v>
      </c>
      <c r="BJ4" s="523">
        <f t="shared" si="2"/>
        <v>0</v>
      </c>
      <c r="BK4" s="517">
        <f t="shared" si="2"/>
        <v>0</v>
      </c>
      <c r="BL4" s="517">
        <f t="shared" si="2"/>
        <v>0</v>
      </c>
      <c r="BM4" s="517">
        <f t="shared" si="2"/>
        <v>0</v>
      </c>
      <c r="BN4" s="517">
        <f t="shared" si="2"/>
        <v>0</v>
      </c>
      <c r="BO4" s="517">
        <f t="shared" si="2"/>
        <v>0</v>
      </c>
      <c r="BP4" s="517">
        <f t="shared" si="2"/>
        <v>0</v>
      </c>
      <c r="BQ4" s="517">
        <f t="shared" si="2"/>
        <v>0</v>
      </c>
      <c r="BR4" s="517">
        <f t="shared" si="2"/>
        <v>0</v>
      </c>
      <c r="BS4" s="517">
        <f t="shared" si="2"/>
        <v>0</v>
      </c>
      <c r="BT4" s="517">
        <f t="shared" si="2"/>
        <v>0</v>
      </c>
      <c r="BU4" s="517">
        <f t="shared" si="2"/>
        <v>0</v>
      </c>
      <c r="BV4" s="517">
        <f t="shared" si="2"/>
        <v>0</v>
      </c>
      <c r="BW4" s="517">
        <f t="shared" si="2"/>
        <v>0</v>
      </c>
      <c r="BX4" s="517">
        <f t="shared" si="2"/>
        <v>0</v>
      </c>
      <c r="BY4" s="517">
        <f t="shared" ref="BY4:CD4" si="3">SUM(BY5,BY10,BY24)</f>
        <v>0</v>
      </c>
      <c r="BZ4" s="517">
        <f t="shared" si="3"/>
        <v>0</v>
      </c>
      <c r="CA4" s="517">
        <f t="shared" si="3"/>
        <v>0</v>
      </c>
      <c r="CB4" s="517">
        <f t="shared" si="3"/>
        <v>0</v>
      </c>
      <c r="CC4" s="517">
        <f t="shared" si="3"/>
        <v>0</v>
      </c>
      <c r="CD4" s="517">
        <f t="shared" si="3"/>
        <v>0</v>
      </c>
      <c r="CE4" s="517">
        <f t="shared" si="2"/>
        <v>0</v>
      </c>
      <c r="CO4" s="385"/>
    </row>
    <row r="5" spans="1:93" ht="12" customHeight="1" x14ac:dyDescent="0.2">
      <c r="A5" s="131" t="s">
        <v>316</v>
      </c>
      <c r="B5" s="141" t="s">
        <v>661</v>
      </c>
      <c r="C5" s="151" t="s">
        <v>24</v>
      </c>
      <c r="E5" s="896" t="s">
        <v>1103</v>
      </c>
      <c r="F5" s="277">
        <f>SUM(F6,F8:F9)</f>
        <v>0</v>
      </c>
      <c r="G5" s="138">
        <f t="shared" ref="G5:S5" si="4">SUM(G6,G8:G9)</f>
        <v>0</v>
      </c>
      <c r="H5" s="138">
        <f t="shared" si="4"/>
        <v>0</v>
      </c>
      <c r="I5" s="138">
        <f t="shared" si="4"/>
        <v>0</v>
      </c>
      <c r="J5" s="138">
        <f t="shared" si="4"/>
        <v>0</v>
      </c>
      <c r="K5" s="138">
        <f t="shared" si="4"/>
        <v>0</v>
      </c>
      <c r="L5" s="138">
        <f t="shared" si="4"/>
        <v>0</v>
      </c>
      <c r="M5" s="138">
        <f t="shared" si="4"/>
        <v>0</v>
      </c>
      <c r="N5" s="138">
        <f t="shared" si="4"/>
        <v>0</v>
      </c>
      <c r="O5" s="138">
        <f t="shared" si="4"/>
        <v>0</v>
      </c>
      <c r="P5" s="138">
        <f t="shared" si="4"/>
        <v>0</v>
      </c>
      <c r="Q5" s="138">
        <f t="shared" si="4"/>
        <v>0</v>
      </c>
      <c r="R5" s="138">
        <f t="shared" si="4"/>
        <v>0</v>
      </c>
      <c r="S5" s="138">
        <f t="shared" si="4"/>
        <v>0</v>
      </c>
      <c r="T5" s="138">
        <f t="shared" ref="T5:AB5" si="5">SUM(T6,T8:T9)</f>
        <v>0</v>
      </c>
      <c r="U5" s="138">
        <f t="shared" si="5"/>
        <v>0</v>
      </c>
      <c r="V5" s="138">
        <f t="shared" si="5"/>
        <v>0</v>
      </c>
      <c r="W5" s="138">
        <f t="shared" si="5"/>
        <v>0</v>
      </c>
      <c r="X5" s="138">
        <f t="shared" si="5"/>
        <v>0</v>
      </c>
      <c r="Y5" s="138">
        <f>SUM(Y6,Y8:Y9)</f>
        <v>0</v>
      </c>
      <c r="Z5" s="138">
        <f>SUM(Z6,Z8:Z9)</f>
        <v>0</v>
      </c>
      <c r="AA5" s="138">
        <f>SUM(AA6,AA8:AA9)</f>
        <v>0</v>
      </c>
      <c r="AB5" s="138">
        <f t="shared" si="5"/>
        <v>0</v>
      </c>
      <c r="BH5" s="380" t="s">
        <v>915</v>
      </c>
      <c r="BI5" s="520">
        <f>SUM(BI6,BI8:BI9)</f>
        <v>0</v>
      </c>
      <c r="BJ5" s="520">
        <f t="shared" ref="BJ5:BV5" si="6">SUM(BJ6,BJ8:BJ9)</f>
        <v>0</v>
      </c>
      <c r="BK5" s="520">
        <f t="shared" si="6"/>
        <v>0</v>
      </c>
      <c r="BL5" s="520">
        <f t="shared" si="6"/>
        <v>0</v>
      </c>
      <c r="BM5" s="520">
        <f t="shared" si="6"/>
        <v>0</v>
      </c>
      <c r="BN5" s="520">
        <f t="shared" si="6"/>
        <v>0</v>
      </c>
      <c r="BO5" s="520">
        <f t="shared" si="6"/>
        <v>0</v>
      </c>
      <c r="BP5" s="520">
        <f t="shared" si="6"/>
        <v>0</v>
      </c>
      <c r="BQ5" s="520">
        <f t="shared" si="6"/>
        <v>0</v>
      </c>
      <c r="BR5" s="520">
        <f t="shared" si="6"/>
        <v>0</v>
      </c>
      <c r="BS5" s="520">
        <f t="shared" si="6"/>
        <v>0</v>
      </c>
      <c r="BT5" s="520">
        <f t="shared" si="6"/>
        <v>0</v>
      </c>
      <c r="BU5" s="520">
        <f t="shared" si="6"/>
        <v>0</v>
      </c>
      <c r="BV5" s="520">
        <f t="shared" si="6"/>
        <v>0</v>
      </c>
      <c r="BW5" s="520">
        <f t="shared" ref="BW5:CE5" si="7">SUM(BW6,BW8:BW9)</f>
        <v>0</v>
      </c>
      <c r="BX5" s="520">
        <f t="shared" si="7"/>
        <v>0</v>
      </c>
      <c r="BY5" s="520">
        <f t="shared" si="7"/>
        <v>0</v>
      </c>
      <c r="BZ5" s="520">
        <f t="shared" si="7"/>
        <v>0</v>
      </c>
      <c r="CA5" s="520">
        <f t="shared" si="7"/>
        <v>0</v>
      </c>
      <c r="CB5" s="520">
        <f>SUM(CB6,CB8:CB9)</f>
        <v>0</v>
      </c>
      <c r="CC5" s="520">
        <f>SUM(CC6,CC8:CC9)</f>
        <v>0</v>
      </c>
      <c r="CD5" s="520">
        <f>SUM(CD6,CD8:CD9)</f>
        <v>0</v>
      </c>
      <c r="CE5" s="520">
        <f t="shared" si="7"/>
        <v>0</v>
      </c>
      <c r="CO5" s="386"/>
    </row>
    <row r="6" spans="1:93" ht="12" customHeight="1" x14ac:dyDescent="0.2">
      <c r="A6" s="131" t="s">
        <v>316</v>
      </c>
      <c r="B6" s="141" t="s">
        <v>661</v>
      </c>
      <c r="C6" s="151" t="s">
        <v>25</v>
      </c>
      <c r="E6" s="898" t="s">
        <v>1102</v>
      </c>
      <c r="F6" s="278"/>
      <c r="G6" s="140"/>
      <c r="H6" s="140"/>
      <c r="I6" s="140"/>
      <c r="J6" s="140"/>
      <c r="K6" s="140"/>
      <c r="L6" s="140"/>
      <c r="M6" s="140"/>
      <c r="N6" s="140"/>
      <c r="O6" s="140"/>
      <c r="P6" s="140"/>
      <c r="Q6" s="140"/>
      <c r="R6" s="140"/>
      <c r="S6" s="140"/>
      <c r="T6" s="140"/>
      <c r="U6" s="140"/>
      <c r="V6" s="140"/>
      <c r="W6" s="140"/>
      <c r="X6" s="140"/>
      <c r="Y6" s="140"/>
      <c r="Z6" s="140"/>
      <c r="AA6" s="140"/>
      <c r="AB6" s="140">
        <v>0</v>
      </c>
      <c r="BH6" s="381" t="s">
        <v>550</v>
      </c>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O6" s="386"/>
    </row>
    <row r="7" spans="1:93" ht="12" customHeight="1" x14ac:dyDescent="0.2">
      <c r="A7" s="131" t="s">
        <v>316</v>
      </c>
      <c r="B7" s="141" t="s">
        <v>661</v>
      </c>
      <c r="C7" s="35" t="s">
        <v>6</v>
      </c>
      <c r="E7" s="897" t="s">
        <v>1104</v>
      </c>
      <c r="F7" s="278"/>
      <c r="G7" s="140"/>
      <c r="H7" s="140"/>
      <c r="I7" s="140"/>
      <c r="J7" s="140"/>
      <c r="K7" s="140"/>
      <c r="L7" s="140"/>
      <c r="M7" s="140"/>
      <c r="N7" s="140"/>
      <c r="O7" s="140"/>
      <c r="P7" s="140"/>
      <c r="Q7" s="140"/>
      <c r="R7" s="140"/>
      <c r="S7" s="140"/>
      <c r="T7" s="140"/>
      <c r="U7" s="140"/>
      <c r="V7" s="140"/>
      <c r="W7" s="140"/>
      <c r="X7" s="140"/>
      <c r="Y7" s="140"/>
      <c r="Z7" s="140"/>
      <c r="AA7" s="140"/>
      <c r="AB7" s="140">
        <v>0</v>
      </c>
      <c r="BH7" s="382" t="s">
        <v>916</v>
      </c>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O7" s="386"/>
    </row>
    <row r="8" spans="1:93" ht="12" customHeight="1" x14ac:dyDescent="0.2">
      <c r="A8" s="131" t="s">
        <v>316</v>
      </c>
      <c r="B8" s="141" t="s">
        <v>661</v>
      </c>
      <c r="C8" s="151" t="s">
        <v>26</v>
      </c>
      <c r="E8" s="898" t="s">
        <v>1105</v>
      </c>
      <c r="F8" s="278"/>
      <c r="G8" s="140"/>
      <c r="H8" s="140"/>
      <c r="I8" s="140"/>
      <c r="J8" s="140"/>
      <c r="K8" s="140"/>
      <c r="L8" s="140"/>
      <c r="M8" s="140"/>
      <c r="N8" s="140"/>
      <c r="O8" s="140"/>
      <c r="P8" s="140"/>
      <c r="Q8" s="140"/>
      <c r="R8" s="140"/>
      <c r="S8" s="140"/>
      <c r="T8" s="140"/>
      <c r="U8" s="140"/>
      <c r="V8" s="140"/>
      <c r="W8" s="140"/>
      <c r="X8" s="140"/>
      <c r="Y8" s="140"/>
      <c r="Z8" s="140"/>
      <c r="AA8" s="140"/>
      <c r="AB8" s="140">
        <v>0</v>
      </c>
      <c r="BH8" s="381" t="s">
        <v>917</v>
      </c>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O8" s="386"/>
    </row>
    <row r="9" spans="1:93" ht="12" customHeight="1" x14ac:dyDescent="0.2">
      <c r="A9" s="131" t="s">
        <v>316</v>
      </c>
      <c r="B9" s="141" t="s">
        <v>661</v>
      </c>
      <c r="C9" s="151" t="s">
        <v>27</v>
      </c>
      <c r="E9" s="900" t="s">
        <v>1106</v>
      </c>
      <c r="F9" s="278"/>
      <c r="G9" s="140"/>
      <c r="H9" s="140"/>
      <c r="I9" s="140"/>
      <c r="J9" s="140"/>
      <c r="K9" s="140"/>
      <c r="L9" s="140"/>
      <c r="M9" s="140"/>
      <c r="N9" s="140"/>
      <c r="O9" s="140"/>
      <c r="P9" s="140"/>
      <c r="Q9" s="140"/>
      <c r="R9" s="140"/>
      <c r="S9" s="140"/>
      <c r="T9" s="140"/>
      <c r="U9" s="140"/>
      <c r="V9" s="140"/>
      <c r="W9" s="140"/>
      <c r="X9" s="140"/>
      <c r="Y9" s="140"/>
      <c r="Z9" s="140"/>
      <c r="AA9" s="140"/>
      <c r="AB9" s="140">
        <v>0</v>
      </c>
      <c r="BH9" s="381" t="s">
        <v>918</v>
      </c>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O9" s="386"/>
    </row>
    <row r="10" spans="1:93" ht="12" customHeight="1" x14ac:dyDescent="0.2">
      <c r="A10" s="131" t="s">
        <v>316</v>
      </c>
      <c r="B10" s="141" t="s">
        <v>661</v>
      </c>
      <c r="C10" s="151" t="s">
        <v>28</v>
      </c>
      <c r="E10" s="899" t="s">
        <v>1107</v>
      </c>
      <c r="F10" s="277">
        <f t="shared" ref="F10:AB10" si="8">SUM(F11:F23)</f>
        <v>0</v>
      </c>
      <c r="G10" s="138">
        <f t="shared" si="8"/>
        <v>0</v>
      </c>
      <c r="H10" s="138">
        <f t="shared" si="8"/>
        <v>0</v>
      </c>
      <c r="I10" s="138">
        <f t="shared" si="8"/>
        <v>0</v>
      </c>
      <c r="J10" s="138">
        <f t="shared" si="8"/>
        <v>0</v>
      </c>
      <c r="K10" s="138">
        <f t="shared" si="8"/>
        <v>0</v>
      </c>
      <c r="L10" s="138">
        <f t="shared" si="8"/>
        <v>0</v>
      </c>
      <c r="M10" s="138">
        <f t="shared" si="8"/>
        <v>0</v>
      </c>
      <c r="N10" s="138">
        <f t="shared" si="8"/>
        <v>0</v>
      </c>
      <c r="O10" s="138">
        <f t="shared" si="8"/>
        <v>0</v>
      </c>
      <c r="P10" s="138">
        <f t="shared" si="8"/>
        <v>0</v>
      </c>
      <c r="Q10" s="138">
        <f t="shared" si="8"/>
        <v>0</v>
      </c>
      <c r="R10" s="138">
        <f t="shared" si="8"/>
        <v>0</v>
      </c>
      <c r="S10" s="138">
        <f t="shared" si="8"/>
        <v>0</v>
      </c>
      <c r="T10" s="138">
        <f t="shared" si="8"/>
        <v>0</v>
      </c>
      <c r="U10" s="138">
        <f t="shared" si="8"/>
        <v>0</v>
      </c>
      <c r="V10" s="138">
        <f t="shared" ref="V10:AA10" si="9">SUM(V11:V23)</f>
        <v>0</v>
      </c>
      <c r="W10" s="138">
        <f t="shared" si="9"/>
        <v>0</v>
      </c>
      <c r="X10" s="138">
        <f t="shared" si="9"/>
        <v>0</v>
      </c>
      <c r="Y10" s="138">
        <f t="shared" si="9"/>
        <v>0</v>
      </c>
      <c r="Z10" s="138">
        <f t="shared" si="9"/>
        <v>0</v>
      </c>
      <c r="AA10" s="138">
        <f t="shared" si="9"/>
        <v>0</v>
      </c>
      <c r="AB10" s="138">
        <f t="shared" si="8"/>
        <v>0</v>
      </c>
      <c r="BH10" s="380" t="s">
        <v>919</v>
      </c>
      <c r="BI10" s="520">
        <f t="shared" ref="BI10:CE10" si="10">SUM(BI11:BI23)</f>
        <v>0</v>
      </c>
      <c r="BJ10" s="377">
        <f t="shared" si="10"/>
        <v>0</v>
      </c>
      <c r="BK10" s="520">
        <f t="shared" si="10"/>
        <v>0</v>
      </c>
      <c r="BL10" s="520">
        <f t="shared" si="10"/>
        <v>0</v>
      </c>
      <c r="BM10" s="520">
        <f t="shared" si="10"/>
        <v>0</v>
      </c>
      <c r="BN10" s="520">
        <f t="shared" si="10"/>
        <v>0</v>
      </c>
      <c r="BO10" s="520">
        <f t="shared" si="10"/>
        <v>0</v>
      </c>
      <c r="BP10" s="520">
        <f t="shared" si="10"/>
        <v>0</v>
      </c>
      <c r="BQ10" s="520">
        <f t="shared" si="10"/>
        <v>0</v>
      </c>
      <c r="BR10" s="520">
        <f t="shared" si="10"/>
        <v>0</v>
      </c>
      <c r="BS10" s="520">
        <f t="shared" si="10"/>
        <v>0</v>
      </c>
      <c r="BT10" s="520">
        <f t="shared" si="10"/>
        <v>0</v>
      </c>
      <c r="BU10" s="520">
        <f t="shared" si="10"/>
        <v>0</v>
      </c>
      <c r="BV10" s="520">
        <f t="shared" si="10"/>
        <v>0</v>
      </c>
      <c r="BW10" s="520">
        <f t="shared" si="10"/>
        <v>0</v>
      </c>
      <c r="BX10" s="520">
        <f t="shared" si="10"/>
        <v>0</v>
      </c>
      <c r="BY10" s="520">
        <f t="shared" ref="BY10:CD10" si="11">SUM(BY11:BY23)</f>
        <v>0</v>
      </c>
      <c r="BZ10" s="520">
        <f t="shared" si="11"/>
        <v>0</v>
      </c>
      <c r="CA10" s="520">
        <f t="shared" si="11"/>
        <v>0</v>
      </c>
      <c r="CB10" s="520">
        <f t="shared" si="11"/>
        <v>0</v>
      </c>
      <c r="CC10" s="520">
        <f t="shared" si="11"/>
        <v>0</v>
      </c>
      <c r="CD10" s="520">
        <f t="shared" si="11"/>
        <v>0</v>
      </c>
      <c r="CE10" s="520">
        <f t="shared" si="10"/>
        <v>0</v>
      </c>
      <c r="CO10" s="386"/>
    </row>
    <row r="11" spans="1:93" ht="12" customHeight="1" x14ac:dyDescent="0.2">
      <c r="A11" s="131" t="s">
        <v>316</v>
      </c>
      <c r="B11" s="141" t="s">
        <v>661</v>
      </c>
      <c r="C11" s="151" t="s">
        <v>29</v>
      </c>
      <c r="E11" s="900" t="s">
        <v>1108</v>
      </c>
      <c r="F11" s="278"/>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383" t="s">
        <v>920</v>
      </c>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O11" s="386"/>
    </row>
    <row r="12" spans="1:93" ht="12" customHeight="1" x14ac:dyDescent="0.2">
      <c r="A12" s="131" t="s">
        <v>316</v>
      </c>
      <c r="B12" s="141" t="s">
        <v>661</v>
      </c>
      <c r="C12" s="151" t="s">
        <v>30</v>
      </c>
      <c r="E12" s="900" t="s">
        <v>1109</v>
      </c>
      <c r="F12" s="278"/>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383" t="s">
        <v>921</v>
      </c>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O12" s="386"/>
    </row>
    <row r="13" spans="1:93" ht="12" customHeight="1" x14ac:dyDescent="0.2">
      <c r="A13" s="131" t="s">
        <v>316</v>
      </c>
      <c r="B13" s="141" t="s">
        <v>661</v>
      </c>
      <c r="C13" s="151" t="s">
        <v>31</v>
      </c>
      <c r="E13" s="900" t="s">
        <v>1110</v>
      </c>
      <c r="F13" s="278"/>
      <c r="G13" s="140"/>
      <c r="H13" s="140"/>
      <c r="I13" s="140"/>
      <c r="J13" s="140"/>
      <c r="K13" s="140"/>
      <c r="L13" s="140"/>
      <c r="M13" s="140"/>
      <c r="N13" s="140"/>
      <c r="O13" s="140"/>
      <c r="P13" s="140"/>
      <c r="Q13" s="140"/>
      <c r="R13" s="140"/>
      <c r="S13" s="140"/>
      <c r="T13" s="140"/>
      <c r="U13" s="140"/>
      <c r="V13" s="140"/>
      <c r="W13" s="140"/>
      <c r="X13" s="140"/>
      <c r="Y13" s="140"/>
      <c r="Z13" s="140"/>
      <c r="AA13" s="140"/>
      <c r="AB13" s="140">
        <v>0</v>
      </c>
      <c r="BH13" s="383" t="s">
        <v>922</v>
      </c>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O13" s="386"/>
    </row>
    <row r="14" spans="1:93" ht="12" customHeight="1" x14ac:dyDescent="0.2">
      <c r="A14" s="131" t="s">
        <v>316</v>
      </c>
      <c r="B14" s="141" t="s">
        <v>661</v>
      </c>
      <c r="C14" s="151" t="s">
        <v>32</v>
      </c>
      <c r="E14" s="900" t="s">
        <v>1111</v>
      </c>
      <c r="F14" s="278"/>
      <c r="G14" s="140"/>
      <c r="H14" s="140"/>
      <c r="I14" s="140"/>
      <c r="J14" s="140"/>
      <c r="K14" s="140"/>
      <c r="L14" s="140"/>
      <c r="M14" s="140"/>
      <c r="N14" s="140"/>
      <c r="O14" s="140"/>
      <c r="P14" s="140"/>
      <c r="Q14" s="140"/>
      <c r="R14" s="140"/>
      <c r="S14" s="140"/>
      <c r="T14" s="140"/>
      <c r="U14" s="140"/>
      <c r="V14" s="140"/>
      <c r="W14" s="140"/>
      <c r="X14" s="140"/>
      <c r="Y14" s="140"/>
      <c r="Z14" s="140"/>
      <c r="AA14" s="140"/>
      <c r="AB14" s="140">
        <v>0</v>
      </c>
      <c r="BH14" s="383" t="s">
        <v>923</v>
      </c>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O14" s="386"/>
    </row>
    <row r="15" spans="1:93" ht="12" customHeight="1" x14ac:dyDescent="0.2">
      <c r="A15" s="131" t="s">
        <v>316</v>
      </c>
      <c r="B15" s="141" t="s">
        <v>661</v>
      </c>
      <c r="C15" s="151" t="s">
        <v>33</v>
      </c>
      <c r="E15" s="900" t="s">
        <v>1112</v>
      </c>
      <c r="F15" s="278"/>
      <c r="G15" s="140"/>
      <c r="H15" s="140"/>
      <c r="I15" s="140"/>
      <c r="J15" s="140"/>
      <c r="K15" s="140"/>
      <c r="L15" s="140"/>
      <c r="M15" s="140"/>
      <c r="N15" s="140"/>
      <c r="O15" s="140"/>
      <c r="P15" s="140"/>
      <c r="Q15" s="140"/>
      <c r="R15" s="140"/>
      <c r="S15" s="140"/>
      <c r="T15" s="140"/>
      <c r="U15" s="140"/>
      <c r="V15" s="140"/>
      <c r="W15" s="140"/>
      <c r="X15" s="140"/>
      <c r="Y15" s="140"/>
      <c r="Z15" s="140"/>
      <c r="AA15" s="140"/>
      <c r="AB15" s="140">
        <v>0</v>
      </c>
      <c r="BH15" s="383" t="s">
        <v>924</v>
      </c>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O15" s="386"/>
    </row>
    <row r="16" spans="1:93" ht="12" customHeight="1" x14ac:dyDescent="0.2">
      <c r="A16" s="131" t="s">
        <v>316</v>
      </c>
      <c r="B16" s="141" t="s">
        <v>661</v>
      </c>
      <c r="C16" s="151" t="s">
        <v>34</v>
      </c>
      <c r="E16" s="900" t="s">
        <v>1113</v>
      </c>
      <c r="F16" s="278"/>
      <c r="G16" s="140"/>
      <c r="H16" s="140"/>
      <c r="I16" s="140"/>
      <c r="J16" s="140"/>
      <c r="K16" s="140"/>
      <c r="L16" s="140"/>
      <c r="M16" s="140"/>
      <c r="N16" s="140"/>
      <c r="O16" s="140"/>
      <c r="P16" s="140"/>
      <c r="Q16" s="140"/>
      <c r="R16" s="140"/>
      <c r="S16" s="140"/>
      <c r="T16" s="140"/>
      <c r="U16" s="140"/>
      <c r="V16" s="140"/>
      <c r="W16" s="140"/>
      <c r="X16" s="140"/>
      <c r="Y16" s="140"/>
      <c r="Z16" s="140"/>
      <c r="AA16" s="140"/>
      <c r="AB16" s="140">
        <v>0</v>
      </c>
      <c r="BH16" s="383" t="s">
        <v>551</v>
      </c>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O16" s="386"/>
    </row>
    <row r="17" spans="1:93" ht="12" customHeight="1" x14ac:dyDescent="0.2">
      <c r="A17" s="131" t="s">
        <v>316</v>
      </c>
      <c r="B17" s="141" t="s">
        <v>661</v>
      </c>
      <c r="C17" s="151" t="s">
        <v>35</v>
      </c>
      <c r="E17" s="900" t="s">
        <v>1114</v>
      </c>
      <c r="F17" s="278"/>
      <c r="G17" s="140"/>
      <c r="H17" s="140"/>
      <c r="I17" s="140"/>
      <c r="J17" s="140"/>
      <c r="K17" s="140"/>
      <c r="L17" s="140"/>
      <c r="M17" s="140"/>
      <c r="N17" s="140"/>
      <c r="O17" s="140"/>
      <c r="P17" s="140"/>
      <c r="Q17" s="140"/>
      <c r="R17" s="140"/>
      <c r="S17" s="140"/>
      <c r="T17" s="140"/>
      <c r="U17" s="140"/>
      <c r="V17" s="140"/>
      <c r="W17" s="140"/>
      <c r="X17" s="140"/>
      <c r="Y17" s="140"/>
      <c r="Z17" s="140"/>
      <c r="AA17" s="140"/>
      <c r="AB17" s="140">
        <v>0</v>
      </c>
      <c r="BH17" s="383" t="s">
        <v>925</v>
      </c>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O17" s="386"/>
    </row>
    <row r="18" spans="1:93" ht="12" customHeight="1" x14ac:dyDescent="0.2">
      <c r="A18" s="131" t="s">
        <v>316</v>
      </c>
      <c r="B18" s="141" t="s">
        <v>661</v>
      </c>
      <c r="C18" s="151" t="s">
        <v>36</v>
      </c>
      <c r="E18" s="900" t="s">
        <v>1115</v>
      </c>
      <c r="F18" s="278"/>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383" t="s">
        <v>1008</v>
      </c>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O18" s="386"/>
    </row>
    <row r="19" spans="1:93" ht="12" customHeight="1" x14ac:dyDescent="0.2">
      <c r="A19" s="131" t="s">
        <v>316</v>
      </c>
      <c r="B19" s="141" t="s">
        <v>661</v>
      </c>
      <c r="C19" s="151" t="s">
        <v>37</v>
      </c>
      <c r="E19" s="900" t="s">
        <v>1116</v>
      </c>
      <c r="F19" s="278"/>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383" t="s">
        <v>927</v>
      </c>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O19" s="386"/>
    </row>
    <row r="20" spans="1:93" ht="12" customHeight="1" x14ac:dyDescent="0.2">
      <c r="A20" s="131" t="s">
        <v>316</v>
      </c>
      <c r="B20" s="141" t="s">
        <v>661</v>
      </c>
      <c r="C20" s="151" t="s">
        <v>38</v>
      </c>
      <c r="E20" s="900" t="s">
        <v>1117</v>
      </c>
      <c r="F20" s="278"/>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383" t="s">
        <v>928</v>
      </c>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O20" s="386"/>
    </row>
    <row r="21" spans="1:93" ht="12" customHeight="1" x14ac:dyDescent="0.2">
      <c r="A21" s="131" t="s">
        <v>316</v>
      </c>
      <c r="B21" s="141" t="s">
        <v>661</v>
      </c>
      <c r="C21" s="151" t="s">
        <v>39</v>
      </c>
      <c r="E21" s="900" t="s">
        <v>1118</v>
      </c>
      <c r="F21" s="278"/>
      <c r="G21" s="140"/>
      <c r="H21" s="140"/>
      <c r="I21" s="140"/>
      <c r="J21" s="140"/>
      <c r="K21" s="140"/>
      <c r="L21" s="140"/>
      <c r="M21" s="140"/>
      <c r="N21" s="140"/>
      <c r="O21" s="140"/>
      <c r="P21" s="140"/>
      <c r="Q21" s="140"/>
      <c r="R21" s="140"/>
      <c r="S21" s="140"/>
      <c r="T21" s="140"/>
      <c r="U21" s="140"/>
      <c r="V21" s="140"/>
      <c r="W21" s="140"/>
      <c r="X21" s="140"/>
      <c r="Y21" s="140"/>
      <c r="Z21" s="140"/>
      <c r="AA21" s="140"/>
      <c r="AB21" s="140">
        <v>0</v>
      </c>
      <c r="BH21" s="383" t="s">
        <v>533</v>
      </c>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O21" s="386"/>
    </row>
    <row r="22" spans="1:93" ht="12" customHeight="1" x14ac:dyDescent="0.2">
      <c r="A22" s="131" t="s">
        <v>316</v>
      </c>
      <c r="B22" s="141" t="s">
        <v>661</v>
      </c>
      <c r="C22" s="151" t="s">
        <v>40</v>
      </c>
      <c r="E22" s="900" t="s">
        <v>1119</v>
      </c>
      <c r="F22" s="278"/>
      <c r="G22" s="140"/>
      <c r="H22" s="140"/>
      <c r="I22" s="140"/>
      <c r="J22" s="140"/>
      <c r="K22" s="140"/>
      <c r="L22" s="140"/>
      <c r="M22" s="140"/>
      <c r="N22" s="140"/>
      <c r="O22" s="140"/>
      <c r="P22" s="140"/>
      <c r="Q22" s="140"/>
      <c r="R22" s="140"/>
      <c r="S22" s="140"/>
      <c r="T22" s="140"/>
      <c r="U22" s="140"/>
      <c r="V22" s="140"/>
      <c r="W22" s="140"/>
      <c r="X22" s="140"/>
      <c r="Y22" s="140"/>
      <c r="Z22" s="140"/>
      <c r="AA22" s="140"/>
      <c r="AB22" s="140">
        <v>0</v>
      </c>
      <c r="BH22" s="383" t="s">
        <v>929</v>
      </c>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O22" s="386"/>
    </row>
    <row r="23" spans="1:93" ht="12" customHeight="1" x14ac:dyDescent="0.2">
      <c r="A23" s="131" t="s">
        <v>316</v>
      </c>
      <c r="B23" s="141" t="s">
        <v>661</v>
      </c>
      <c r="C23" s="151" t="s">
        <v>41</v>
      </c>
      <c r="E23" s="900" t="s">
        <v>1120</v>
      </c>
      <c r="F23" s="278"/>
      <c r="G23" s="140"/>
      <c r="H23" s="140"/>
      <c r="I23" s="140"/>
      <c r="J23" s="140"/>
      <c r="K23" s="140"/>
      <c r="L23" s="140"/>
      <c r="M23" s="140"/>
      <c r="N23" s="140"/>
      <c r="O23" s="140"/>
      <c r="P23" s="140"/>
      <c r="Q23" s="140"/>
      <c r="R23" s="140"/>
      <c r="S23" s="140"/>
      <c r="T23" s="140"/>
      <c r="U23" s="140"/>
      <c r="V23" s="140"/>
      <c r="W23" s="140"/>
      <c r="X23" s="140"/>
      <c r="Y23" s="140"/>
      <c r="Z23" s="140"/>
      <c r="AA23" s="140"/>
      <c r="AB23" s="140">
        <v>0</v>
      </c>
      <c r="BH23" s="383" t="s">
        <v>930</v>
      </c>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O23" s="386"/>
    </row>
    <row r="24" spans="1:93" ht="12" customHeight="1" x14ac:dyDescent="0.2">
      <c r="A24" s="131" t="s">
        <v>316</v>
      </c>
      <c r="B24" s="141" t="s">
        <v>661</v>
      </c>
      <c r="C24" s="151" t="s">
        <v>42</v>
      </c>
      <c r="E24" s="899" t="s">
        <v>1121</v>
      </c>
      <c r="F24" s="277">
        <f t="shared" ref="F24:AB24" si="12">SUM(F25:F29)</f>
        <v>0</v>
      </c>
      <c r="G24" s="138">
        <f t="shared" si="12"/>
        <v>0</v>
      </c>
      <c r="H24" s="138">
        <f t="shared" si="12"/>
        <v>0</v>
      </c>
      <c r="I24" s="138">
        <f t="shared" si="12"/>
        <v>0</v>
      </c>
      <c r="J24" s="138">
        <f t="shared" si="12"/>
        <v>0</v>
      </c>
      <c r="K24" s="138">
        <f t="shared" si="12"/>
        <v>0</v>
      </c>
      <c r="L24" s="138">
        <f t="shared" si="12"/>
        <v>0</v>
      </c>
      <c r="M24" s="138">
        <f t="shared" si="12"/>
        <v>0</v>
      </c>
      <c r="N24" s="138">
        <f t="shared" si="12"/>
        <v>0</v>
      </c>
      <c r="O24" s="138">
        <f t="shared" si="12"/>
        <v>0</v>
      </c>
      <c r="P24" s="138">
        <f t="shared" si="12"/>
        <v>0</v>
      </c>
      <c r="Q24" s="138">
        <f t="shared" si="12"/>
        <v>0</v>
      </c>
      <c r="R24" s="138">
        <f t="shared" si="12"/>
        <v>0</v>
      </c>
      <c r="S24" s="138">
        <f t="shared" si="12"/>
        <v>0</v>
      </c>
      <c r="T24" s="138">
        <f t="shared" si="12"/>
        <v>0</v>
      </c>
      <c r="U24" s="138">
        <f t="shared" si="12"/>
        <v>0</v>
      </c>
      <c r="V24" s="138">
        <f t="shared" ref="V24:AA24" si="13">SUM(V25:V29)</f>
        <v>0</v>
      </c>
      <c r="W24" s="138">
        <f t="shared" si="13"/>
        <v>0</v>
      </c>
      <c r="X24" s="138">
        <f t="shared" si="13"/>
        <v>0</v>
      </c>
      <c r="Y24" s="138">
        <f t="shared" si="13"/>
        <v>0</v>
      </c>
      <c r="Z24" s="138">
        <f t="shared" si="13"/>
        <v>0</v>
      </c>
      <c r="AA24" s="138">
        <f t="shared" si="13"/>
        <v>0</v>
      </c>
      <c r="AB24" s="138">
        <f t="shared" si="12"/>
        <v>0</v>
      </c>
      <c r="BH24" s="380" t="s">
        <v>931</v>
      </c>
      <c r="BI24" s="520">
        <f t="shared" ref="BI24:CE24" si="14">SUM(BI25:BI29)</f>
        <v>0</v>
      </c>
      <c r="BJ24" s="377">
        <f t="shared" si="14"/>
        <v>0</v>
      </c>
      <c r="BK24" s="520">
        <f t="shared" si="14"/>
        <v>0</v>
      </c>
      <c r="BL24" s="520">
        <f t="shared" si="14"/>
        <v>0</v>
      </c>
      <c r="BM24" s="520">
        <f t="shared" si="14"/>
        <v>0</v>
      </c>
      <c r="BN24" s="520">
        <f t="shared" si="14"/>
        <v>0</v>
      </c>
      <c r="BO24" s="520">
        <f t="shared" si="14"/>
        <v>0</v>
      </c>
      <c r="BP24" s="520">
        <f t="shared" si="14"/>
        <v>0</v>
      </c>
      <c r="BQ24" s="520">
        <f t="shared" si="14"/>
        <v>0</v>
      </c>
      <c r="BR24" s="520">
        <f t="shared" si="14"/>
        <v>0</v>
      </c>
      <c r="BS24" s="520">
        <f t="shared" si="14"/>
        <v>0</v>
      </c>
      <c r="BT24" s="520">
        <f t="shared" si="14"/>
        <v>0</v>
      </c>
      <c r="BU24" s="520">
        <f t="shared" si="14"/>
        <v>0</v>
      </c>
      <c r="BV24" s="520">
        <f t="shared" si="14"/>
        <v>0</v>
      </c>
      <c r="BW24" s="520">
        <f t="shared" si="14"/>
        <v>0</v>
      </c>
      <c r="BX24" s="520">
        <f t="shared" si="14"/>
        <v>0</v>
      </c>
      <c r="BY24" s="520">
        <f t="shared" ref="BY24:CD24" si="15">SUM(BY25:BY29)</f>
        <v>0</v>
      </c>
      <c r="BZ24" s="520">
        <f t="shared" si="15"/>
        <v>0</v>
      </c>
      <c r="CA24" s="520">
        <f t="shared" si="15"/>
        <v>0</v>
      </c>
      <c r="CB24" s="520">
        <f t="shared" si="15"/>
        <v>0</v>
      </c>
      <c r="CC24" s="520">
        <f t="shared" si="15"/>
        <v>0</v>
      </c>
      <c r="CD24" s="520">
        <f t="shared" si="15"/>
        <v>0</v>
      </c>
      <c r="CE24" s="520">
        <f t="shared" si="14"/>
        <v>0</v>
      </c>
      <c r="CO24" s="386"/>
    </row>
    <row r="25" spans="1:93" ht="12" customHeight="1" x14ac:dyDescent="0.2">
      <c r="A25" s="131" t="s">
        <v>316</v>
      </c>
      <c r="B25" s="141" t="s">
        <v>661</v>
      </c>
      <c r="C25" s="151" t="s">
        <v>43</v>
      </c>
      <c r="E25" s="898" t="s">
        <v>1122</v>
      </c>
      <c r="F25" s="278"/>
      <c r="G25" s="140"/>
      <c r="H25" s="140"/>
      <c r="I25" s="140"/>
      <c r="J25" s="140"/>
      <c r="K25" s="140"/>
      <c r="L25" s="140"/>
      <c r="M25" s="140"/>
      <c r="N25" s="140"/>
      <c r="O25" s="140"/>
      <c r="P25" s="140"/>
      <c r="Q25" s="140"/>
      <c r="R25" s="140"/>
      <c r="S25" s="140"/>
      <c r="T25" s="140"/>
      <c r="U25" s="140"/>
      <c r="V25" s="140"/>
      <c r="W25" s="140"/>
      <c r="X25" s="140"/>
      <c r="Y25" s="140"/>
      <c r="Z25" s="140"/>
      <c r="AA25" s="140"/>
      <c r="AB25" s="140">
        <v>0</v>
      </c>
      <c r="BH25" s="381" t="s">
        <v>932</v>
      </c>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O25" s="386"/>
    </row>
    <row r="26" spans="1:93" ht="12" customHeight="1" x14ac:dyDescent="0.2">
      <c r="A26" s="131" t="s">
        <v>316</v>
      </c>
      <c r="B26" s="141" t="s">
        <v>661</v>
      </c>
      <c r="C26" s="151" t="s">
        <v>44</v>
      </c>
      <c r="E26" s="898" t="s">
        <v>1123</v>
      </c>
      <c r="F26" s="278"/>
      <c r="G26" s="140"/>
      <c r="H26" s="140"/>
      <c r="I26" s="140"/>
      <c r="J26" s="140"/>
      <c r="K26" s="140"/>
      <c r="L26" s="140"/>
      <c r="M26" s="140"/>
      <c r="N26" s="140"/>
      <c r="O26" s="140"/>
      <c r="P26" s="140"/>
      <c r="Q26" s="140"/>
      <c r="R26" s="140"/>
      <c r="S26" s="140"/>
      <c r="T26" s="140"/>
      <c r="U26" s="140"/>
      <c r="V26" s="140"/>
      <c r="W26" s="140"/>
      <c r="X26" s="140"/>
      <c r="Y26" s="140"/>
      <c r="Z26" s="140"/>
      <c r="AA26" s="140"/>
      <c r="AB26" s="140">
        <v>0</v>
      </c>
      <c r="BH26" s="381" t="s">
        <v>534</v>
      </c>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O26" s="386"/>
    </row>
    <row r="27" spans="1:93" ht="12" customHeight="1" x14ac:dyDescent="0.2">
      <c r="A27" s="131" t="s">
        <v>316</v>
      </c>
      <c r="B27" s="141" t="s">
        <v>661</v>
      </c>
      <c r="C27" s="151" t="s">
        <v>45</v>
      </c>
      <c r="E27" s="898" t="s">
        <v>1124</v>
      </c>
      <c r="F27" s="278"/>
      <c r="G27" s="140"/>
      <c r="H27" s="140"/>
      <c r="I27" s="140"/>
      <c r="J27" s="140"/>
      <c r="K27" s="140"/>
      <c r="L27" s="140"/>
      <c r="M27" s="140"/>
      <c r="N27" s="140"/>
      <c r="O27" s="140"/>
      <c r="P27" s="140"/>
      <c r="Q27" s="140"/>
      <c r="R27" s="140"/>
      <c r="S27" s="140"/>
      <c r="T27" s="140"/>
      <c r="U27" s="140"/>
      <c r="V27" s="140"/>
      <c r="W27" s="140"/>
      <c r="X27" s="140"/>
      <c r="Y27" s="140"/>
      <c r="Z27" s="140"/>
      <c r="AA27" s="140"/>
      <c r="AB27" s="140">
        <v>0</v>
      </c>
      <c r="BH27" s="381" t="s">
        <v>933</v>
      </c>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O27" s="386"/>
    </row>
    <row r="28" spans="1:93" ht="12" customHeight="1" x14ac:dyDescent="0.2">
      <c r="A28" s="131" t="s">
        <v>316</v>
      </c>
      <c r="B28" s="141" t="s">
        <v>661</v>
      </c>
      <c r="C28" s="151" t="s">
        <v>623</v>
      </c>
      <c r="E28" s="898" t="s">
        <v>1125</v>
      </c>
      <c r="F28" s="278"/>
      <c r="G28" s="140"/>
      <c r="H28" s="140"/>
      <c r="I28" s="140"/>
      <c r="J28" s="140"/>
      <c r="K28" s="140"/>
      <c r="L28" s="140"/>
      <c r="M28" s="140"/>
      <c r="N28" s="140"/>
      <c r="O28" s="140"/>
      <c r="P28" s="140"/>
      <c r="Q28" s="140"/>
      <c r="R28" s="140"/>
      <c r="S28" s="140"/>
      <c r="T28" s="140"/>
      <c r="U28" s="140"/>
      <c r="V28" s="140"/>
      <c r="W28" s="140"/>
      <c r="X28" s="140"/>
      <c r="Y28" s="140"/>
      <c r="Z28" s="140"/>
      <c r="AA28" s="140"/>
      <c r="AB28" s="140">
        <v>0</v>
      </c>
      <c r="BH28" s="381" t="s">
        <v>709</v>
      </c>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O28" s="386"/>
    </row>
    <row r="29" spans="1:93" ht="12" customHeight="1" x14ac:dyDescent="0.2">
      <c r="A29" s="131" t="s">
        <v>316</v>
      </c>
      <c r="B29" s="141" t="s">
        <v>661</v>
      </c>
      <c r="C29" s="151" t="s">
        <v>46</v>
      </c>
      <c r="E29" s="901" t="s">
        <v>1126</v>
      </c>
      <c r="F29" s="269"/>
      <c r="G29" s="268"/>
      <c r="H29" s="268"/>
      <c r="I29" s="268"/>
      <c r="J29" s="268"/>
      <c r="K29" s="268"/>
      <c r="L29" s="268"/>
      <c r="M29" s="268"/>
      <c r="N29" s="268"/>
      <c r="O29" s="268"/>
      <c r="P29" s="268"/>
      <c r="Q29" s="268"/>
      <c r="R29" s="268"/>
      <c r="S29" s="268"/>
      <c r="T29" s="268"/>
      <c r="U29" s="268"/>
      <c r="V29" s="268"/>
      <c r="W29" s="268"/>
      <c r="X29" s="268"/>
      <c r="Y29" s="268"/>
      <c r="Z29" s="268"/>
      <c r="AA29" s="268"/>
      <c r="AB29" s="268">
        <v>0</v>
      </c>
      <c r="BH29" s="384" t="s">
        <v>1009</v>
      </c>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O29" s="387"/>
    </row>
    <row r="30" spans="1:93" x14ac:dyDescent="0.2">
      <c r="L30" s="133"/>
      <c r="M30" s="133"/>
      <c r="N30" s="834"/>
      <c r="O30" s="834"/>
      <c r="P30" s="834"/>
      <c r="S30" s="133"/>
      <c r="T30" s="133"/>
      <c r="U30" s="133"/>
      <c r="V30" s="133"/>
      <c r="W30" s="133"/>
      <c r="X30" s="133"/>
      <c r="Y30" s="133"/>
      <c r="Z30" s="133"/>
      <c r="AA30" s="133"/>
      <c r="AB30" s="133"/>
    </row>
    <row r="31" spans="1:93" x14ac:dyDescent="0.2">
      <c r="L31" s="133"/>
      <c r="M31" s="133"/>
      <c r="N31" s="834"/>
      <c r="O31" s="834"/>
      <c r="P31" s="834"/>
      <c r="S31" s="133"/>
      <c r="T31" s="133"/>
      <c r="U31" s="133"/>
      <c r="V31" s="133"/>
      <c r="W31" s="133"/>
      <c r="X31" s="133"/>
      <c r="Y31" s="133"/>
      <c r="Z31" s="133"/>
      <c r="AA31" s="133"/>
      <c r="AB31" s="133"/>
    </row>
    <row r="32" spans="1:93" x14ac:dyDescent="0.2">
      <c r="L32" s="133"/>
      <c r="M32" s="133"/>
      <c r="N32" s="834"/>
      <c r="O32" s="834"/>
      <c r="P32" s="834"/>
      <c r="S32" s="133"/>
      <c r="T32" s="133"/>
      <c r="U32" s="133"/>
      <c r="V32" s="133"/>
      <c r="W32" s="133"/>
      <c r="X32" s="133"/>
      <c r="Y32" s="133"/>
      <c r="Z32" s="133"/>
      <c r="AA32" s="133"/>
      <c r="AB32" s="133"/>
    </row>
    <row r="33" spans="12:28" x14ac:dyDescent="0.2">
      <c r="L33" s="133"/>
      <c r="M33" s="133"/>
      <c r="N33" s="834"/>
      <c r="O33" s="834"/>
      <c r="P33" s="834"/>
      <c r="S33" s="133"/>
      <c r="T33" s="133"/>
      <c r="U33" s="133"/>
      <c r="V33" s="133"/>
      <c r="W33" s="133"/>
      <c r="X33" s="133"/>
      <c r="Y33" s="133"/>
      <c r="Z33" s="133"/>
      <c r="AA33" s="133"/>
      <c r="AB33" s="133"/>
    </row>
    <row r="34" spans="12:28" x14ac:dyDescent="0.2">
      <c r="L34" s="133"/>
      <c r="M34" s="133"/>
      <c r="N34" s="834"/>
      <c r="O34" s="834"/>
      <c r="P34" s="834"/>
      <c r="S34" s="133"/>
      <c r="T34" s="133"/>
      <c r="U34" s="133"/>
      <c r="V34" s="133"/>
      <c r="W34" s="133"/>
      <c r="X34" s="133"/>
      <c r="Y34" s="133"/>
      <c r="Z34" s="133"/>
      <c r="AA34" s="133"/>
      <c r="AB34" s="133"/>
    </row>
    <row r="35" spans="12:28" x14ac:dyDescent="0.2">
      <c r="L35" s="133"/>
      <c r="M35" s="133"/>
      <c r="N35" s="834"/>
      <c r="O35" s="834"/>
      <c r="P35" s="834"/>
      <c r="S35" s="133"/>
      <c r="T35" s="133"/>
      <c r="U35" s="133"/>
      <c r="V35" s="133"/>
      <c r="W35" s="133"/>
      <c r="X35" s="133"/>
      <c r="Y35" s="133"/>
      <c r="Z35" s="133"/>
      <c r="AA35" s="133"/>
      <c r="AB35" s="133"/>
    </row>
    <row r="36" spans="12:28" x14ac:dyDescent="0.2">
      <c r="L36" s="133"/>
      <c r="M36" s="133"/>
      <c r="N36" s="834"/>
      <c r="O36" s="834"/>
      <c r="P36" s="834"/>
      <c r="S36" s="133"/>
      <c r="T36" s="133"/>
      <c r="U36" s="133"/>
      <c r="V36" s="133"/>
      <c r="W36" s="133"/>
      <c r="X36" s="133"/>
      <c r="Y36" s="133"/>
      <c r="Z36" s="133"/>
      <c r="AA36" s="133"/>
      <c r="AB36" s="133"/>
    </row>
    <row r="37" spans="12:28" x14ac:dyDescent="0.2">
      <c r="L37" s="133"/>
      <c r="M37" s="133"/>
      <c r="N37" s="834"/>
      <c r="O37" s="834"/>
      <c r="P37" s="834"/>
      <c r="S37" s="133"/>
      <c r="T37" s="133"/>
      <c r="U37" s="133"/>
      <c r="V37" s="133"/>
      <c r="W37" s="133"/>
      <c r="X37" s="133"/>
      <c r="Y37" s="133"/>
      <c r="Z37" s="133"/>
      <c r="AA37" s="133"/>
      <c r="AB37" s="133"/>
    </row>
    <row r="38" spans="12:28" x14ac:dyDescent="0.2">
      <c r="L38" s="133"/>
      <c r="M38" s="133"/>
      <c r="N38" s="834"/>
      <c r="O38" s="834"/>
      <c r="P38" s="834"/>
      <c r="S38" s="133"/>
      <c r="T38" s="133"/>
      <c r="U38" s="133"/>
      <c r="V38" s="133"/>
      <c r="W38" s="133"/>
      <c r="X38" s="133"/>
      <c r="Y38" s="133"/>
      <c r="Z38" s="133"/>
      <c r="AA38" s="133"/>
      <c r="AB38" s="133"/>
    </row>
  </sheetData>
  <sheetProtection password="892C" sheet="1" objects="1" scenarios="1"/>
  <phoneticPr fontId="15" type="noConversion"/>
  <conditionalFormatting sqref="F4:AA29">
    <cfRule type="cellIs" dxfId="30" priority="1" stopIfTrue="1" operator="notEqual">
      <formula>BI4</formula>
    </cfRule>
  </conditionalFormatting>
  <conditionalFormatting sqref="AB4:AB29">
    <cfRule type="cellIs" dxfId="29" priority="3" stopIfTrue="1" operator="notEqual">
      <formula>CE4</formula>
    </cfRule>
  </conditionalFormatting>
  <dataValidations count="1">
    <dataValidation type="whole" operator="greaterThanOrEqual" allowBlank="1" showInputMessage="1" showErrorMessage="1" error="Positive whole numbers only / Nombres entiers positifs uniquement" sqref="F25:AB29 F6:AB9 F11:AB23">
      <formula1>0</formula1>
    </dataValidation>
  </dataValidations>
  <printOptions horizontalCentered="1"/>
  <pageMargins left="0.25" right="0.25" top="0.75" bottom="0.75" header="0.39370078740157499" footer="0.31496062992126"/>
  <pageSetup paperSize="9" scale="75" fitToWidth="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95" r:id="rId4" name="Button 35">
              <controlPr defaultSize="0" print="0" autoFill="0" autoPict="0" macro="[0]!GotoMenu">
                <anchor moveWithCells="1">
                  <from>
                    <xdr:col>5</xdr:col>
                    <xdr:colOff>28575</xdr:colOff>
                    <xdr:row>0</xdr:row>
                    <xdr:rowOff>57150</xdr:rowOff>
                  </from>
                  <to>
                    <xdr:col>5</xdr:col>
                    <xdr:colOff>542925</xdr:colOff>
                    <xdr:row>0</xdr:row>
                    <xdr:rowOff>304800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5">
    <pageSetUpPr fitToPage="1"/>
  </sheetPr>
  <dimension ref="A1:CZ154"/>
  <sheetViews>
    <sheetView showGridLines="0" rightToLeft="1" workbookViewId="0">
      <pane xSplit="5" ySplit="2" topLeftCell="X65" activePane="bottomRight" state="frozen"/>
      <selection activeCell="L15" sqref="L15"/>
      <selection pane="topRight" activeCell="L15" sqref="L15"/>
      <selection pane="bottomLeft" activeCell="L15" sqref="L15"/>
      <selection pane="bottomRight" activeCell="L15" sqref="L15"/>
    </sheetView>
  </sheetViews>
  <sheetFormatPr defaultColWidth="11.42578125" defaultRowHeight="12.75" x14ac:dyDescent="0.2"/>
  <cols>
    <col min="1" max="1" width="11.42578125" style="143" hidden="1" customWidth="1"/>
    <col min="2" max="2" width="10" style="143" hidden="1" customWidth="1"/>
    <col min="3" max="3" width="11.42578125" style="141" hidden="1" customWidth="1"/>
    <col min="4" max="4" width="1.7109375" style="143" customWidth="1"/>
    <col min="5" max="5" width="35.42578125" style="143" customWidth="1"/>
    <col min="6" max="13" width="10.85546875" style="143" customWidth="1"/>
    <col min="14" max="16" width="10.85546875" style="148" customWidth="1"/>
    <col min="17" max="28" width="10.85546875" style="143" customWidth="1"/>
    <col min="29" max="52" width="11.42578125" style="143" customWidth="1"/>
    <col min="53" max="55" width="11.42578125" style="143" hidden="1" customWidth="1"/>
    <col min="56" max="57" width="11.42578125" hidden="1" customWidth="1"/>
    <col min="58" max="59" width="11.42578125" style="143" hidden="1" customWidth="1"/>
    <col min="60" max="60" width="23.140625" style="143" hidden="1" customWidth="1"/>
    <col min="61" max="92" width="11.42578125" style="143" hidden="1" customWidth="1"/>
    <col min="93" max="93" width="27.85546875" style="143" hidden="1" customWidth="1"/>
    <col min="94" max="104" width="11.42578125" style="143" hidden="1" customWidth="1"/>
    <col min="105" max="112" width="11.42578125" style="143" customWidth="1"/>
    <col min="113" max="16384" width="11.42578125" style="143"/>
  </cols>
  <sheetData>
    <row r="1" spans="1:93" s="152" customFormat="1" ht="18.75" customHeight="1" x14ac:dyDescent="0.2">
      <c r="C1" s="141"/>
      <c r="E1" s="490" t="s">
        <v>1260</v>
      </c>
      <c r="F1" s="154"/>
      <c r="G1" s="154"/>
      <c r="H1" s="154"/>
      <c r="I1" s="154"/>
      <c r="J1" s="154"/>
      <c r="K1" s="154"/>
      <c r="L1" s="154"/>
      <c r="M1" s="154"/>
      <c r="N1" s="155"/>
      <c r="O1" s="155"/>
      <c r="P1" s="155"/>
      <c r="BD1"/>
      <c r="BE1"/>
      <c r="BH1" s="392" t="s">
        <v>518</v>
      </c>
      <c r="CO1" s="392" t="s">
        <v>519</v>
      </c>
    </row>
    <row r="2" spans="1:93" s="156" customFormat="1" ht="18.75" customHeight="1" thickBot="1" x14ac:dyDescent="0.25">
      <c r="C2" s="157"/>
      <c r="E2" s="501" t="str">
        <f>Country</f>
        <v>Country</v>
      </c>
      <c r="BD2"/>
      <c r="BE2"/>
    </row>
    <row r="3" spans="1:93" s="156" customFormat="1" ht="18.75" customHeight="1" thickBot="1" x14ac:dyDescent="0.25">
      <c r="A3" s="542" t="s">
        <v>312</v>
      </c>
      <c r="B3" s="542" t="s">
        <v>313</v>
      </c>
      <c r="C3" s="542" t="s">
        <v>311</v>
      </c>
      <c r="E3" s="491" t="s">
        <v>1227</v>
      </c>
      <c r="F3" s="158">
        <v>1990</v>
      </c>
      <c r="G3" s="158">
        <v>1991</v>
      </c>
      <c r="H3" s="158">
        <v>1992</v>
      </c>
      <c r="I3" s="158">
        <v>1993</v>
      </c>
      <c r="J3" s="158">
        <v>1994</v>
      </c>
      <c r="K3" s="158">
        <v>1995</v>
      </c>
      <c r="L3" s="158">
        <v>1996</v>
      </c>
      <c r="M3" s="158">
        <v>1997</v>
      </c>
      <c r="N3" s="158">
        <v>1998</v>
      </c>
      <c r="O3" s="158">
        <v>1999</v>
      </c>
      <c r="P3" s="158">
        <v>2000</v>
      </c>
      <c r="Q3" s="158">
        <v>2001</v>
      </c>
      <c r="R3" s="158">
        <v>2002</v>
      </c>
      <c r="S3" s="158">
        <v>2003</v>
      </c>
      <c r="T3" s="158">
        <f>S3+1</f>
        <v>2004</v>
      </c>
      <c r="U3" s="158">
        <f>T3+1</f>
        <v>2005</v>
      </c>
      <c r="V3" s="158">
        <v>2006</v>
      </c>
      <c r="W3" s="158">
        <v>2007</v>
      </c>
      <c r="X3" s="158">
        <v>2008</v>
      </c>
      <c r="Y3" s="158">
        <v>2009</v>
      </c>
      <c r="Z3" s="158">
        <v>2010</v>
      </c>
      <c r="AA3" s="158">
        <v>2011</v>
      </c>
      <c r="AB3" s="158">
        <v>2012</v>
      </c>
      <c r="BD3"/>
      <c r="BE3"/>
      <c r="BH3" s="394" t="s">
        <v>897</v>
      </c>
      <c r="BI3" s="437">
        <v>1990</v>
      </c>
      <c r="BJ3" s="394">
        <v>1991</v>
      </c>
      <c r="BK3" s="394">
        <v>1992</v>
      </c>
      <c r="BL3" s="394">
        <v>1993</v>
      </c>
      <c r="BM3" s="394">
        <v>1994</v>
      </c>
      <c r="BN3" s="394">
        <v>1995</v>
      </c>
      <c r="BO3" s="394">
        <v>1996</v>
      </c>
      <c r="BP3" s="394">
        <v>1997</v>
      </c>
      <c r="BQ3" s="394">
        <v>1998</v>
      </c>
      <c r="BR3" s="394">
        <v>1999</v>
      </c>
      <c r="BS3" s="394">
        <v>2000</v>
      </c>
      <c r="BT3" s="394">
        <v>2001</v>
      </c>
      <c r="BU3" s="394">
        <v>2002</v>
      </c>
      <c r="BV3" s="394">
        <v>2003</v>
      </c>
      <c r="BW3" s="394">
        <f>BV3+1</f>
        <v>2004</v>
      </c>
      <c r="BX3" s="394">
        <f>BW3+1</f>
        <v>2005</v>
      </c>
      <c r="BY3" s="394">
        <v>2006</v>
      </c>
      <c r="BZ3" s="394">
        <v>2007</v>
      </c>
      <c r="CA3" s="394">
        <v>2008</v>
      </c>
      <c r="CB3" s="394">
        <v>2009</v>
      </c>
      <c r="CC3" s="394">
        <v>2010</v>
      </c>
      <c r="CD3" s="394">
        <v>2011</v>
      </c>
      <c r="CE3" s="394">
        <v>2012</v>
      </c>
      <c r="CO3" s="390" t="s">
        <v>898</v>
      </c>
    </row>
    <row r="4" spans="1:93" ht="13.5" thickBot="1" x14ac:dyDescent="0.25">
      <c r="A4" s="141" t="s">
        <v>317</v>
      </c>
      <c r="B4" s="141" t="s">
        <v>604</v>
      </c>
      <c r="C4" s="135" t="str">
        <f>TABLE3!B6</f>
        <v>ALGERIA</v>
      </c>
      <c r="D4" s="141"/>
      <c r="E4" s="492" t="str">
        <f>TABLE3!C6</f>
        <v xml:space="preserve">الجزائر </v>
      </c>
      <c r="F4" s="140"/>
      <c r="G4" s="140"/>
      <c r="H4" s="140"/>
      <c r="I4" s="140"/>
      <c r="J4" s="140"/>
      <c r="K4" s="140"/>
      <c r="L4" s="140"/>
      <c r="M4" s="140"/>
      <c r="N4" s="140"/>
      <c r="O4" s="140"/>
      <c r="P4" s="140"/>
      <c r="Q4" s="140"/>
      <c r="R4" s="140"/>
      <c r="S4" s="140"/>
      <c r="T4" s="140"/>
      <c r="U4" s="140"/>
      <c r="V4" s="140"/>
      <c r="W4" s="140"/>
      <c r="X4" s="140"/>
      <c r="Y4" s="140"/>
      <c r="Z4" s="140"/>
      <c r="AA4" s="140"/>
      <c r="AB4" s="140">
        <v>0</v>
      </c>
      <c r="BH4" s="436" t="str">
        <f t="shared" ref="BH4:BH41" si="0">E4</f>
        <v xml:space="preserve">الجزائر </v>
      </c>
      <c r="BI4" s="439"/>
      <c r="BJ4" s="438"/>
      <c r="BK4" s="395"/>
      <c r="BL4" s="395"/>
      <c r="BM4" s="395"/>
      <c r="BN4" s="395"/>
      <c r="BO4" s="395"/>
      <c r="BP4" s="395"/>
      <c r="BQ4" s="395"/>
      <c r="BR4" s="395"/>
      <c r="BS4" s="395"/>
      <c r="BT4" s="395"/>
      <c r="BU4" s="395"/>
      <c r="BV4" s="395"/>
      <c r="BW4" s="395"/>
      <c r="BX4" s="395"/>
      <c r="BY4" s="395"/>
      <c r="BZ4" s="395"/>
      <c r="CA4" s="395"/>
      <c r="CB4" s="395"/>
      <c r="CC4" s="395"/>
      <c r="CD4" s="395"/>
      <c r="CE4" s="395"/>
      <c r="CO4" s="389" t="str">
        <f>TABLE3!BA6</f>
        <v>Algérie</v>
      </c>
    </row>
    <row r="5" spans="1:93" x14ac:dyDescent="0.2">
      <c r="A5" s="141" t="s">
        <v>317</v>
      </c>
      <c r="B5" s="141" t="s">
        <v>604</v>
      </c>
      <c r="C5" s="135" t="str">
        <f>TABLE3!B7</f>
        <v>ANGOLA</v>
      </c>
      <c r="D5" s="141"/>
      <c r="E5" s="492" t="str">
        <f>TABLE3!C7</f>
        <v xml:space="preserve">أنغولا </v>
      </c>
      <c r="F5" s="140"/>
      <c r="G5" s="140"/>
      <c r="H5" s="140"/>
      <c r="I5" s="140"/>
      <c r="J5" s="140"/>
      <c r="K5" s="140"/>
      <c r="L5" s="140"/>
      <c r="M5" s="140"/>
      <c r="N5" s="140"/>
      <c r="O5" s="140"/>
      <c r="P5" s="140"/>
      <c r="Q5" s="140"/>
      <c r="R5" s="140"/>
      <c r="S5" s="140"/>
      <c r="T5" s="140"/>
      <c r="U5" s="140"/>
      <c r="V5" s="140"/>
      <c r="W5" s="140"/>
      <c r="X5" s="140"/>
      <c r="Y5" s="140"/>
      <c r="Z5" s="140"/>
      <c r="AA5" s="140"/>
      <c r="AB5" s="140">
        <v>0</v>
      </c>
      <c r="BH5" s="742" t="str">
        <f>E5</f>
        <v xml:space="preserve">أنغولا </v>
      </c>
      <c r="BI5" s="743"/>
      <c r="BJ5" s="396"/>
      <c r="BK5" s="396"/>
      <c r="BL5" s="396"/>
      <c r="BM5" s="396"/>
      <c r="BN5" s="396"/>
      <c r="BO5" s="396"/>
      <c r="BP5" s="396"/>
      <c r="BQ5" s="396"/>
      <c r="BR5" s="396"/>
      <c r="BS5" s="396"/>
      <c r="BT5" s="396"/>
      <c r="BU5" s="396"/>
      <c r="BV5" s="396"/>
      <c r="BW5" s="396"/>
      <c r="BX5" s="396"/>
      <c r="BY5" s="396"/>
      <c r="BZ5" s="396"/>
      <c r="CA5" s="396"/>
      <c r="CB5" s="396"/>
      <c r="CC5" s="396"/>
      <c r="CD5" s="396"/>
      <c r="CE5" s="396"/>
      <c r="CO5" s="375" t="s">
        <v>886</v>
      </c>
    </row>
    <row r="6" spans="1:93" x14ac:dyDescent="0.2">
      <c r="A6" s="141" t="s">
        <v>317</v>
      </c>
      <c r="B6" s="141" t="s">
        <v>604</v>
      </c>
      <c r="C6" s="135" t="str">
        <f>TABLE3!B8</f>
        <v>ARGENTINA</v>
      </c>
      <c r="D6" s="141"/>
      <c r="E6" s="492" t="str">
        <f>TABLE3!C8</f>
        <v xml:space="preserve">الأرجنتين </v>
      </c>
      <c r="F6" s="140"/>
      <c r="G6" s="140"/>
      <c r="H6" s="140"/>
      <c r="I6" s="140"/>
      <c r="J6" s="140"/>
      <c r="K6" s="140"/>
      <c r="L6" s="140"/>
      <c r="M6" s="140"/>
      <c r="N6" s="140"/>
      <c r="O6" s="140"/>
      <c r="P6" s="140"/>
      <c r="Q6" s="140"/>
      <c r="R6" s="140"/>
      <c r="S6" s="140"/>
      <c r="T6" s="140"/>
      <c r="U6" s="140"/>
      <c r="V6" s="140"/>
      <c r="W6" s="140"/>
      <c r="X6" s="140"/>
      <c r="Y6" s="140"/>
      <c r="Z6" s="140"/>
      <c r="AA6" s="140"/>
      <c r="AB6" s="140">
        <v>0</v>
      </c>
      <c r="BH6" s="742" t="str">
        <f t="shared" si="0"/>
        <v xml:space="preserve">الأرجنتين </v>
      </c>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O6" s="375" t="str">
        <f>TABLE3!BA8</f>
        <v>Argentine</v>
      </c>
    </row>
    <row r="7" spans="1:93" x14ac:dyDescent="0.2">
      <c r="A7" s="141" t="s">
        <v>317</v>
      </c>
      <c r="B7" s="141" t="s">
        <v>604</v>
      </c>
      <c r="C7" s="135" t="str">
        <f>TABLE3!B9</f>
        <v>AUSTRALI</v>
      </c>
      <c r="D7" s="141"/>
      <c r="E7" s="492" t="str">
        <f>TABLE3!C9</f>
        <v xml:space="preserve">أستراليا </v>
      </c>
      <c r="F7" s="140"/>
      <c r="G7" s="140"/>
      <c r="H7" s="140"/>
      <c r="I7" s="140"/>
      <c r="J7" s="140"/>
      <c r="K7" s="140"/>
      <c r="L7" s="140"/>
      <c r="M7" s="140"/>
      <c r="N7" s="140"/>
      <c r="O7" s="140"/>
      <c r="P7" s="140"/>
      <c r="Q7" s="140"/>
      <c r="R7" s="140"/>
      <c r="S7" s="140"/>
      <c r="T7" s="140"/>
      <c r="U7" s="140"/>
      <c r="V7" s="140"/>
      <c r="W7" s="140"/>
      <c r="X7" s="140"/>
      <c r="Y7" s="140"/>
      <c r="Z7" s="140"/>
      <c r="AA7" s="140"/>
      <c r="AB7" s="140">
        <v>0</v>
      </c>
      <c r="BH7" s="396" t="str">
        <f t="shared" si="0"/>
        <v xml:space="preserve">أستراليا </v>
      </c>
      <c r="BI7" s="396"/>
      <c r="BJ7" s="396"/>
      <c r="BK7" s="396"/>
      <c r="BL7" s="396"/>
      <c r="BM7" s="396"/>
      <c r="BN7" s="396"/>
      <c r="BO7" s="396"/>
      <c r="BP7" s="396"/>
      <c r="BQ7" s="396"/>
      <c r="BR7" s="396"/>
      <c r="BS7" s="396"/>
      <c r="BT7" s="396"/>
      <c r="BU7" s="396"/>
      <c r="BV7" s="396"/>
      <c r="BW7" s="396"/>
      <c r="BX7" s="396"/>
      <c r="BY7" s="396"/>
      <c r="BZ7" s="396"/>
      <c r="CA7" s="396"/>
      <c r="CB7" s="396"/>
      <c r="CC7" s="396"/>
      <c r="CD7" s="396"/>
      <c r="CE7" s="396"/>
      <c r="CO7" s="375" t="str">
        <f>TABLE3!BA9</f>
        <v>Australie</v>
      </c>
    </row>
    <row r="8" spans="1:93" x14ac:dyDescent="0.2">
      <c r="A8" s="141" t="s">
        <v>317</v>
      </c>
      <c r="B8" s="141" t="s">
        <v>604</v>
      </c>
      <c r="C8" s="135" t="str">
        <f>TABLE3!B10</f>
        <v>AUSTRIA</v>
      </c>
      <c r="D8" s="141"/>
      <c r="E8" s="492" t="str">
        <f>TABLE3!C10</f>
        <v xml:space="preserve">النمسا </v>
      </c>
      <c r="F8" s="140"/>
      <c r="G8" s="140"/>
      <c r="H8" s="140"/>
      <c r="I8" s="140"/>
      <c r="J8" s="140"/>
      <c r="K8" s="140"/>
      <c r="L8" s="140"/>
      <c r="M8" s="140"/>
      <c r="N8" s="140"/>
      <c r="O8" s="140"/>
      <c r="P8" s="140"/>
      <c r="Q8" s="140"/>
      <c r="R8" s="140"/>
      <c r="S8" s="140"/>
      <c r="T8" s="140"/>
      <c r="U8" s="140"/>
      <c r="V8" s="140"/>
      <c r="W8" s="140"/>
      <c r="X8" s="140"/>
      <c r="Y8" s="140"/>
      <c r="Z8" s="140"/>
      <c r="AA8" s="140"/>
      <c r="AB8" s="140">
        <v>0</v>
      </c>
      <c r="BH8" s="396" t="str">
        <f t="shared" si="0"/>
        <v xml:space="preserve">النمسا </v>
      </c>
      <c r="BI8" s="396"/>
      <c r="BJ8" s="396"/>
      <c r="BK8" s="396"/>
      <c r="BL8" s="396"/>
      <c r="BM8" s="396"/>
      <c r="BN8" s="396"/>
      <c r="BO8" s="396"/>
      <c r="BP8" s="396"/>
      <c r="BQ8" s="396"/>
      <c r="BR8" s="396"/>
      <c r="BS8" s="396"/>
      <c r="BT8" s="396"/>
      <c r="BU8" s="396"/>
      <c r="BV8" s="396"/>
      <c r="BW8" s="396"/>
      <c r="BX8" s="396"/>
      <c r="BY8" s="396"/>
      <c r="BZ8" s="396"/>
      <c r="CA8" s="396"/>
      <c r="CB8" s="396"/>
      <c r="CC8" s="396"/>
      <c r="CD8" s="396"/>
      <c r="CE8" s="396"/>
      <c r="CO8" s="375" t="str">
        <f>TABLE3!BA10</f>
        <v>Autriche</v>
      </c>
    </row>
    <row r="9" spans="1:93" x14ac:dyDescent="0.2">
      <c r="A9" s="141" t="s">
        <v>317</v>
      </c>
      <c r="B9" s="141" t="s">
        <v>604</v>
      </c>
      <c r="C9" s="135" t="str">
        <f>TABLE3!B11</f>
        <v>AZERBAIJAN</v>
      </c>
      <c r="D9" s="141"/>
      <c r="E9" s="492" t="str">
        <f>TABLE3!C11</f>
        <v xml:space="preserve">أذربيجان </v>
      </c>
      <c r="F9" s="140"/>
      <c r="G9" s="140"/>
      <c r="H9" s="140"/>
      <c r="I9" s="140"/>
      <c r="J9" s="140"/>
      <c r="K9" s="140"/>
      <c r="L9" s="140"/>
      <c r="M9" s="140"/>
      <c r="N9" s="140"/>
      <c r="O9" s="140"/>
      <c r="P9" s="140"/>
      <c r="Q9" s="140"/>
      <c r="R9" s="140"/>
      <c r="S9" s="140"/>
      <c r="T9" s="140"/>
      <c r="U9" s="140"/>
      <c r="V9" s="140"/>
      <c r="W9" s="140"/>
      <c r="X9" s="140"/>
      <c r="Y9" s="140"/>
      <c r="Z9" s="140"/>
      <c r="AA9" s="140"/>
      <c r="AB9" s="140">
        <v>0</v>
      </c>
      <c r="BH9" s="396" t="s">
        <v>735</v>
      </c>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O9" s="375" t="s">
        <v>845</v>
      </c>
    </row>
    <row r="10" spans="1:93" x14ac:dyDescent="0.2">
      <c r="A10" s="141" t="s">
        <v>317</v>
      </c>
      <c r="B10" s="141" t="s">
        <v>604</v>
      </c>
      <c r="C10" s="135" t="str">
        <f>TABLE3!B12</f>
        <v>BELGIUM</v>
      </c>
      <c r="D10" s="141"/>
      <c r="E10" s="492" t="str">
        <f>TABLE3!C12</f>
        <v xml:space="preserve">بلجيكا </v>
      </c>
      <c r="F10" s="140"/>
      <c r="G10" s="140"/>
      <c r="H10" s="140"/>
      <c r="I10" s="140"/>
      <c r="J10" s="140"/>
      <c r="K10" s="140"/>
      <c r="L10" s="140"/>
      <c r="M10" s="140"/>
      <c r="N10" s="140"/>
      <c r="O10" s="140"/>
      <c r="P10" s="140"/>
      <c r="Q10" s="140"/>
      <c r="R10" s="140"/>
      <c r="S10" s="140"/>
      <c r="T10" s="140"/>
      <c r="U10" s="140"/>
      <c r="V10" s="140"/>
      <c r="W10" s="140"/>
      <c r="X10" s="140"/>
      <c r="Y10" s="140"/>
      <c r="Z10" s="140"/>
      <c r="AA10" s="140"/>
      <c r="AB10" s="140">
        <v>0</v>
      </c>
      <c r="BH10" s="396" t="str">
        <f t="shared" si="0"/>
        <v xml:space="preserve">بلجيكا </v>
      </c>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O10" s="375" t="str">
        <f>TABLE3!BA12</f>
        <v>Belgique</v>
      </c>
    </row>
    <row r="11" spans="1:93" x14ac:dyDescent="0.2">
      <c r="A11" s="141" t="s">
        <v>317</v>
      </c>
      <c r="B11" s="141" t="s">
        <v>604</v>
      </c>
      <c r="C11" s="33" t="str">
        <f>TABLE3!B13</f>
        <v>BOSNIAHERZ</v>
      </c>
      <c r="D11" s="141"/>
      <c r="E11" s="533" t="str">
        <f>TABLE3!C13</f>
        <v xml:space="preserve">البوسنة والهرسك </v>
      </c>
      <c r="F11" s="140"/>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396" t="str">
        <f t="shared" si="0"/>
        <v xml:space="preserve">البوسنة والهرسك </v>
      </c>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O11" s="375" t="str">
        <f>TABLE3!BA13</f>
        <v>Bosnie-Herzégovine</v>
      </c>
    </row>
    <row r="12" spans="1:93" x14ac:dyDescent="0.2">
      <c r="A12" s="141" t="s">
        <v>317</v>
      </c>
      <c r="B12" s="141" t="s">
        <v>604</v>
      </c>
      <c r="C12" s="135" t="str">
        <f>TABLE3!B14</f>
        <v>BRUNEI</v>
      </c>
      <c r="D12" s="141"/>
      <c r="E12" s="492" t="str">
        <f>TABLE3!C14</f>
        <v xml:space="preserve">بروناي دار السلام </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396" t="str">
        <f t="shared" si="0"/>
        <v xml:space="preserve">بروناي دار السلام </v>
      </c>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O12" s="375" t="str">
        <f>TABLE3!BA14</f>
        <v xml:space="preserve">Brunei </v>
      </c>
    </row>
    <row r="13" spans="1:93" x14ac:dyDescent="0.2">
      <c r="A13" s="141" t="s">
        <v>317</v>
      </c>
      <c r="B13" s="141" t="s">
        <v>604</v>
      </c>
      <c r="C13" s="135" t="str">
        <f>TABLE3!B15</f>
        <v>BULGARIA</v>
      </c>
      <c r="D13" s="141"/>
      <c r="E13" s="492" t="str">
        <f>TABLE3!C15</f>
        <v xml:space="preserve">بلغاريا </v>
      </c>
      <c r="F13" s="140"/>
      <c r="G13" s="140"/>
      <c r="H13" s="140"/>
      <c r="I13" s="140"/>
      <c r="J13" s="140"/>
      <c r="K13" s="140"/>
      <c r="L13" s="140"/>
      <c r="M13" s="140"/>
      <c r="N13" s="140"/>
      <c r="O13" s="140"/>
      <c r="P13" s="140"/>
      <c r="Q13" s="140"/>
      <c r="R13" s="140"/>
      <c r="S13" s="140"/>
      <c r="T13" s="140"/>
      <c r="U13" s="140"/>
      <c r="V13" s="140"/>
      <c r="W13" s="140"/>
      <c r="X13" s="140"/>
      <c r="Y13" s="140"/>
      <c r="Z13" s="140"/>
      <c r="AA13" s="140"/>
      <c r="AB13" s="140">
        <v>0</v>
      </c>
      <c r="BH13" s="396" t="str">
        <f t="shared" si="0"/>
        <v xml:space="preserve">بلغاريا </v>
      </c>
      <c r="BI13" s="396"/>
      <c r="BJ13" s="396"/>
      <c r="BK13" s="396"/>
      <c r="BL13" s="396"/>
      <c r="BM13" s="396"/>
      <c r="BN13" s="396"/>
      <c r="BO13" s="396"/>
      <c r="BP13" s="396"/>
      <c r="BQ13" s="396"/>
      <c r="BR13" s="396"/>
      <c r="BS13" s="396"/>
      <c r="BT13" s="396"/>
      <c r="BU13" s="396"/>
      <c r="BV13" s="396"/>
      <c r="BW13" s="396"/>
      <c r="BX13" s="396"/>
      <c r="BY13" s="396"/>
      <c r="BZ13" s="396"/>
      <c r="CA13" s="396"/>
      <c r="CB13" s="396"/>
      <c r="CC13" s="396"/>
      <c r="CD13" s="396"/>
      <c r="CE13" s="396"/>
      <c r="CO13" s="375" t="str">
        <f>TABLE3!BA15</f>
        <v>Bulgarie</v>
      </c>
    </row>
    <row r="14" spans="1:93" x14ac:dyDescent="0.2">
      <c r="A14" s="141" t="s">
        <v>317</v>
      </c>
      <c r="B14" s="141" t="s">
        <v>604</v>
      </c>
      <c r="C14" s="135" t="str">
        <f>TABLE3!B16</f>
        <v>CANADA</v>
      </c>
      <c r="D14" s="141"/>
      <c r="E14" s="492" t="str">
        <f>TABLE3!C16</f>
        <v xml:space="preserve">كندا </v>
      </c>
      <c r="F14" s="140"/>
      <c r="G14" s="140"/>
      <c r="H14" s="140"/>
      <c r="I14" s="140"/>
      <c r="J14" s="140"/>
      <c r="K14" s="140"/>
      <c r="L14" s="140"/>
      <c r="M14" s="140"/>
      <c r="N14" s="140"/>
      <c r="O14" s="140"/>
      <c r="P14" s="140"/>
      <c r="Q14" s="140"/>
      <c r="R14" s="140"/>
      <c r="S14" s="140"/>
      <c r="T14" s="140"/>
      <c r="U14" s="140"/>
      <c r="V14" s="140"/>
      <c r="W14" s="140"/>
      <c r="X14" s="140"/>
      <c r="Y14" s="140"/>
      <c r="Z14" s="140"/>
      <c r="AA14" s="140"/>
      <c r="AB14" s="140">
        <v>0</v>
      </c>
      <c r="BH14" s="396" t="str">
        <f t="shared" si="0"/>
        <v xml:space="preserve">كندا </v>
      </c>
      <c r="BI14" s="396"/>
      <c r="BJ14" s="396"/>
      <c r="BK14" s="396"/>
      <c r="BL14" s="396"/>
      <c r="BM14" s="396"/>
      <c r="BN14" s="396"/>
      <c r="BO14" s="396"/>
      <c r="BP14" s="396"/>
      <c r="BQ14" s="396"/>
      <c r="BR14" s="396"/>
      <c r="BS14" s="396"/>
      <c r="BT14" s="396"/>
      <c r="BU14" s="396"/>
      <c r="BV14" s="396"/>
      <c r="BW14" s="396"/>
      <c r="BX14" s="396"/>
      <c r="BY14" s="396"/>
      <c r="BZ14" s="396"/>
      <c r="CA14" s="396"/>
      <c r="CB14" s="396"/>
      <c r="CC14" s="396"/>
      <c r="CD14" s="396"/>
      <c r="CE14" s="396"/>
      <c r="CO14" s="375" t="str">
        <f>TABLE3!BA16</f>
        <v xml:space="preserve">Canada </v>
      </c>
    </row>
    <row r="15" spans="1:93" x14ac:dyDescent="0.2">
      <c r="A15" s="141" t="s">
        <v>317</v>
      </c>
      <c r="B15" s="141" t="s">
        <v>604</v>
      </c>
      <c r="C15" s="135" t="str">
        <f>TABLE3!B17</f>
        <v>CHILE</v>
      </c>
      <c r="D15" s="141"/>
      <c r="E15" s="492" t="str">
        <f>TABLE3!C17</f>
        <v xml:space="preserve">شيلي </v>
      </c>
      <c r="F15" s="140"/>
      <c r="G15" s="140"/>
      <c r="H15" s="140"/>
      <c r="I15" s="140"/>
      <c r="J15" s="140"/>
      <c r="K15" s="140"/>
      <c r="L15" s="140"/>
      <c r="M15" s="140"/>
      <c r="N15" s="140"/>
      <c r="O15" s="140"/>
      <c r="P15" s="140"/>
      <c r="Q15" s="140"/>
      <c r="R15" s="140"/>
      <c r="S15" s="140"/>
      <c r="T15" s="140"/>
      <c r="U15" s="140"/>
      <c r="V15" s="140"/>
      <c r="W15" s="140"/>
      <c r="X15" s="140"/>
      <c r="Y15" s="140"/>
      <c r="Z15" s="140"/>
      <c r="AA15" s="140"/>
      <c r="AB15" s="140">
        <v>0</v>
      </c>
      <c r="BH15" s="396" t="s">
        <v>831</v>
      </c>
      <c r="BI15" s="396"/>
      <c r="BJ15" s="396"/>
      <c r="BK15" s="396"/>
      <c r="BL15" s="396"/>
      <c r="BM15" s="396"/>
      <c r="BN15" s="396"/>
      <c r="BO15" s="396"/>
      <c r="BP15" s="396"/>
      <c r="BQ15" s="396"/>
      <c r="BR15" s="396"/>
      <c r="BS15" s="396"/>
      <c r="BT15" s="396"/>
      <c r="BU15" s="396"/>
      <c r="BV15" s="396"/>
      <c r="BW15" s="396"/>
      <c r="BX15" s="396"/>
      <c r="BY15" s="396"/>
      <c r="BZ15" s="396"/>
      <c r="CA15" s="396"/>
      <c r="CB15" s="396"/>
      <c r="CC15" s="396"/>
      <c r="CD15" s="396"/>
      <c r="CE15" s="396"/>
      <c r="CO15" s="375" t="s">
        <v>832</v>
      </c>
    </row>
    <row r="16" spans="1:93" x14ac:dyDescent="0.2">
      <c r="A16" s="141" t="s">
        <v>317</v>
      </c>
      <c r="B16" s="141" t="s">
        <v>604</v>
      </c>
      <c r="C16" s="33" t="str">
        <f>TABLE3!B18</f>
        <v>CROATIA</v>
      </c>
      <c r="D16" s="141"/>
      <c r="E16" s="533" t="str">
        <f>TABLE3!C18</f>
        <v xml:space="preserve">كرواتيا </v>
      </c>
      <c r="F16" s="140"/>
      <c r="G16" s="140"/>
      <c r="H16" s="140"/>
      <c r="I16" s="140"/>
      <c r="J16" s="140"/>
      <c r="K16" s="140"/>
      <c r="L16" s="140"/>
      <c r="M16" s="140"/>
      <c r="N16" s="140"/>
      <c r="O16" s="140"/>
      <c r="P16" s="140"/>
      <c r="Q16" s="140"/>
      <c r="R16" s="140"/>
      <c r="S16" s="140"/>
      <c r="T16" s="140"/>
      <c r="U16" s="140"/>
      <c r="V16" s="140"/>
      <c r="W16" s="140"/>
      <c r="X16" s="140"/>
      <c r="Y16" s="140"/>
      <c r="Z16" s="140"/>
      <c r="AA16" s="140"/>
      <c r="AB16" s="140">
        <v>0</v>
      </c>
      <c r="BH16" s="396" t="str">
        <f t="shared" si="0"/>
        <v xml:space="preserve">كرواتيا </v>
      </c>
      <c r="BI16" s="396"/>
      <c r="BJ16" s="396"/>
      <c r="BK16" s="396"/>
      <c r="BL16" s="396"/>
      <c r="BM16" s="396"/>
      <c r="BN16" s="396"/>
      <c r="BO16" s="396"/>
      <c r="BP16" s="396"/>
      <c r="BQ16" s="396"/>
      <c r="BR16" s="396"/>
      <c r="BS16" s="396"/>
      <c r="BT16" s="396"/>
      <c r="BU16" s="396"/>
      <c r="BV16" s="396"/>
      <c r="BW16" s="396"/>
      <c r="BX16" s="396"/>
      <c r="BY16" s="396"/>
      <c r="BZ16" s="396"/>
      <c r="CA16" s="396"/>
      <c r="CB16" s="396"/>
      <c r="CC16" s="396"/>
      <c r="CD16" s="396"/>
      <c r="CE16" s="396"/>
      <c r="CO16" s="375" t="str">
        <f>TABLE3!BA18</f>
        <v>Croatie</v>
      </c>
    </row>
    <row r="17" spans="1:93" x14ac:dyDescent="0.2">
      <c r="A17" s="141" t="s">
        <v>317</v>
      </c>
      <c r="B17" s="141" t="s">
        <v>604</v>
      </c>
      <c r="C17" s="135" t="str">
        <f>TABLE3!B19</f>
        <v>CYPRUS</v>
      </c>
      <c r="D17" s="141"/>
      <c r="E17" s="492" t="str">
        <f>TABLE3!C19</f>
        <v xml:space="preserve">قبرص </v>
      </c>
      <c r="F17" s="140"/>
      <c r="G17" s="140"/>
      <c r="H17" s="140"/>
      <c r="I17" s="140"/>
      <c r="J17" s="140"/>
      <c r="K17" s="140"/>
      <c r="L17" s="140"/>
      <c r="M17" s="140"/>
      <c r="N17" s="140"/>
      <c r="O17" s="140"/>
      <c r="P17" s="140"/>
      <c r="Q17" s="140"/>
      <c r="R17" s="140"/>
      <c r="S17" s="140"/>
      <c r="T17" s="140"/>
      <c r="U17" s="140"/>
      <c r="V17" s="140"/>
      <c r="W17" s="140"/>
      <c r="X17" s="140"/>
      <c r="Y17" s="140"/>
      <c r="Z17" s="140"/>
      <c r="AA17" s="140"/>
      <c r="AB17" s="140">
        <v>0</v>
      </c>
      <c r="BH17" s="396" t="str">
        <f t="shared" si="0"/>
        <v xml:space="preserve">قبرص </v>
      </c>
      <c r="BI17" s="396"/>
      <c r="BJ17" s="396"/>
      <c r="BK17" s="396"/>
      <c r="BL17" s="396"/>
      <c r="BM17" s="396"/>
      <c r="BN17" s="396"/>
      <c r="BO17" s="396"/>
      <c r="BP17" s="396"/>
      <c r="BQ17" s="396"/>
      <c r="BR17" s="396"/>
      <c r="BS17" s="396"/>
      <c r="BT17" s="396"/>
      <c r="BU17" s="396"/>
      <c r="BV17" s="396"/>
      <c r="BW17" s="396"/>
      <c r="BX17" s="396"/>
      <c r="BY17" s="396"/>
      <c r="BZ17" s="396"/>
      <c r="CA17" s="396"/>
      <c r="CB17" s="396"/>
      <c r="CC17" s="396"/>
      <c r="CD17" s="396"/>
      <c r="CE17" s="396"/>
      <c r="CO17" s="375" t="str">
        <f>TABLE3!BA19</f>
        <v>Chypre</v>
      </c>
    </row>
    <row r="18" spans="1:93" x14ac:dyDescent="0.2">
      <c r="A18" s="141" t="s">
        <v>317</v>
      </c>
      <c r="B18" s="141" t="s">
        <v>604</v>
      </c>
      <c r="C18" s="135" t="str">
        <f>TABLE3!B20</f>
        <v>CZECH</v>
      </c>
      <c r="D18" s="141"/>
      <c r="E18" s="492" t="str">
        <f>TABLE3!C20</f>
        <v xml:space="preserve">الجمهورية التشيكية </v>
      </c>
      <c r="F18" s="140"/>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396" t="str">
        <f t="shared" si="0"/>
        <v xml:space="preserve">الجمهورية التشيكية </v>
      </c>
      <c r="BI18" s="396"/>
      <c r="BJ18" s="396"/>
      <c r="BK18" s="396"/>
      <c r="BL18" s="396"/>
      <c r="BM18" s="396"/>
      <c r="BN18" s="396"/>
      <c r="BO18" s="396"/>
      <c r="BP18" s="396"/>
      <c r="BQ18" s="396"/>
      <c r="BR18" s="396"/>
      <c r="BS18" s="396"/>
      <c r="BT18" s="396"/>
      <c r="BU18" s="396"/>
      <c r="BV18" s="396"/>
      <c r="BW18" s="396"/>
      <c r="BX18" s="396"/>
      <c r="BY18" s="396"/>
      <c r="BZ18" s="396"/>
      <c r="CA18" s="396"/>
      <c r="CB18" s="396"/>
      <c r="CC18" s="396"/>
      <c r="CD18" s="396"/>
      <c r="CE18" s="396"/>
      <c r="CO18" s="375" t="str">
        <f>TABLE3!BA20</f>
        <v>République tchèque</v>
      </c>
    </row>
    <row r="19" spans="1:93" x14ac:dyDescent="0.2">
      <c r="A19" s="141" t="s">
        <v>317</v>
      </c>
      <c r="B19" s="141" t="s">
        <v>604</v>
      </c>
      <c r="C19" s="135" t="str">
        <f>TABLE3!B21</f>
        <v>DENMARK</v>
      </c>
      <c r="D19" s="141"/>
      <c r="E19" s="492" t="str">
        <f>TABLE3!C21</f>
        <v xml:space="preserve">الدنمارك </v>
      </c>
      <c r="F19" s="140"/>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396" t="str">
        <f t="shared" si="0"/>
        <v xml:space="preserve">الدنمارك </v>
      </c>
      <c r="BI19" s="396"/>
      <c r="BJ19" s="396"/>
      <c r="BK19" s="396"/>
      <c r="BL19" s="396"/>
      <c r="BM19" s="396"/>
      <c r="BN19" s="396"/>
      <c r="BO19" s="396"/>
      <c r="BP19" s="396"/>
      <c r="BQ19" s="396"/>
      <c r="BR19" s="396"/>
      <c r="BS19" s="396"/>
      <c r="BT19" s="396"/>
      <c r="BU19" s="396"/>
      <c r="BV19" s="396"/>
      <c r="BW19" s="396"/>
      <c r="BX19" s="396"/>
      <c r="BY19" s="396"/>
      <c r="BZ19" s="396"/>
      <c r="CA19" s="396"/>
      <c r="CB19" s="396"/>
      <c r="CC19" s="396"/>
      <c r="CD19" s="396"/>
      <c r="CE19" s="396"/>
      <c r="CO19" s="375" t="str">
        <f>TABLE3!BA21</f>
        <v>Danemark</v>
      </c>
    </row>
    <row r="20" spans="1:93" x14ac:dyDescent="0.2">
      <c r="A20" s="141" t="s">
        <v>317</v>
      </c>
      <c r="B20" s="141" t="s">
        <v>604</v>
      </c>
      <c r="C20" s="135" t="str">
        <f>TABLE3!B22</f>
        <v>EGYPT</v>
      </c>
      <c r="D20" s="141"/>
      <c r="E20" s="492" t="str">
        <f>TABLE3!C22</f>
        <v xml:space="preserve">مصر </v>
      </c>
      <c r="F20" s="140"/>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396" t="str">
        <f t="shared" si="0"/>
        <v xml:space="preserve">مصر </v>
      </c>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O20" s="375" t="str">
        <f>TABLE3!BA22</f>
        <v>Egypte</v>
      </c>
    </row>
    <row r="21" spans="1:93" x14ac:dyDescent="0.2">
      <c r="A21" s="141" t="s">
        <v>317</v>
      </c>
      <c r="B21" s="141" t="s">
        <v>604</v>
      </c>
      <c r="C21" s="135" t="str">
        <f>TABLE3!B23</f>
        <v>EQUGUINEA</v>
      </c>
      <c r="D21" s="141"/>
      <c r="E21" s="492" t="str">
        <f>TABLE3!C23</f>
        <v xml:space="preserve">غينيا الاستوائية </v>
      </c>
      <c r="F21" s="140"/>
      <c r="G21" s="140"/>
      <c r="H21" s="140"/>
      <c r="I21" s="140"/>
      <c r="J21" s="140"/>
      <c r="K21" s="140"/>
      <c r="L21" s="140"/>
      <c r="M21" s="140"/>
      <c r="N21" s="140"/>
      <c r="O21" s="140"/>
      <c r="P21" s="140"/>
      <c r="Q21" s="140"/>
      <c r="R21" s="140"/>
      <c r="S21" s="140"/>
      <c r="T21" s="140"/>
      <c r="U21" s="140"/>
      <c r="V21" s="140"/>
      <c r="W21" s="140"/>
      <c r="X21" s="140"/>
      <c r="Y21" s="140"/>
      <c r="Z21" s="140"/>
      <c r="AA21" s="140"/>
      <c r="AB21" s="140">
        <v>0</v>
      </c>
      <c r="BH21" s="396" t="s">
        <v>837</v>
      </c>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O21" s="375" t="s">
        <v>840</v>
      </c>
    </row>
    <row r="22" spans="1:93" x14ac:dyDescent="0.2">
      <c r="A22" s="141" t="s">
        <v>317</v>
      </c>
      <c r="B22" s="141" t="s">
        <v>604</v>
      </c>
      <c r="C22" s="135" t="str">
        <f>TABLE3!B24</f>
        <v>ESTONIA</v>
      </c>
      <c r="D22" s="141"/>
      <c r="E22" s="533" t="str">
        <f>TABLE3!C24</f>
        <v xml:space="preserve">استونيا </v>
      </c>
      <c r="F22" s="140"/>
      <c r="G22" s="140"/>
      <c r="H22" s="140"/>
      <c r="I22" s="140"/>
      <c r="J22" s="140"/>
      <c r="K22" s="140"/>
      <c r="L22" s="140"/>
      <c r="M22" s="140"/>
      <c r="N22" s="140"/>
      <c r="O22" s="140"/>
      <c r="P22" s="140"/>
      <c r="Q22" s="140"/>
      <c r="R22" s="140"/>
      <c r="S22" s="140"/>
      <c r="T22" s="140"/>
      <c r="U22" s="140"/>
      <c r="V22" s="140"/>
      <c r="W22" s="140"/>
      <c r="X22" s="140"/>
      <c r="Y22" s="140"/>
      <c r="Z22" s="140"/>
      <c r="AA22" s="140"/>
      <c r="AB22" s="140">
        <v>0</v>
      </c>
      <c r="BH22" s="396" t="str">
        <f t="shared" si="0"/>
        <v xml:space="preserve">استونيا </v>
      </c>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O22" s="375" t="str">
        <f>TABLE3!BA24</f>
        <v>Estonie</v>
      </c>
    </row>
    <row r="23" spans="1:93" x14ac:dyDescent="0.2">
      <c r="A23" s="141" t="s">
        <v>317</v>
      </c>
      <c r="B23" s="141" t="s">
        <v>604</v>
      </c>
      <c r="C23" s="135" t="str">
        <f>TABLE3!B25</f>
        <v>FINLAND</v>
      </c>
      <c r="D23" s="141"/>
      <c r="E23" s="492" t="str">
        <f>TABLE3!C25</f>
        <v xml:space="preserve">فنلندا </v>
      </c>
      <c r="F23" s="140"/>
      <c r="G23" s="140"/>
      <c r="H23" s="140"/>
      <c r="I23" s="140"/>
      <c r="J23" s="140"/>
      <c r="K23" s="140"/>
      <c r="L23" s="140"/>
      <c r="M23" s="140"/>
      <c r="N23" s="140"/>
      <c r="O23" s="140"/>
      <c r="P23" s="140"/>
      <c r="Q23" s="140"/>
      <c r="R23" s="140"/>
      <c r="S23" s="140"/>
      <c r="T23" s="140"/>
      <c r="U23" s="140"/>
      <c r="V23" s="140"/>
      <c r="W23" s="140"/>
      <c r="X23" s="140"/>
      <c r="Y23" s="140"/>
      <c r="Z23" s="140"/>
      <c r="AA23" s="140"/>
      <c r="AB23" s="140">
        <v>0</v>
      </c>
      <c r="BH23" s="396" t="str">
        <f t="shared" si="0"/>
        <v xml:space="preserve">فنلندا </v>
      </c>
      <c r="BI23" s="396"/>
      <c r="BJ23" s="396"/>
      <c r="BK23" s="396"/>
      <c r="BL23" s="396"/>
      <c r="BM23" s="396"/>
      <c r="BN23" s="396"/>
      <c r="BO23" s="396"/>
      <c r="BP23" s="396"/>
      <c r="BQ23" s="396"/>
      <c r="BR23" s="396"/>
      <c r="BS23" s="396"/>
      <c r="BT23" s="396"/>
      <c r="BU23" s="396"/>
      <c r="BV23" s="396"/>
      <c r="BW23" s="396"/>
      <c r="BX23" s="396"/>
      <c r="BY23" s="396"/>
      <c r="BZ23" s="396"/>
      <c r="CA23" s="396"/>
      <c r="CB23" s="396"/>
      <c r="CC23" s="396"/>
      <c r="CD23" s="396"/>
      <c r="CE23" s="396"/>
      <c r="CO23" s="375" t="str">
        <f>TABLE3!BA25</f>
        <v>Finlande</v>
      </c>
    </row>
    <row r="24" spans="1:93" x14ac:dyDescent="0.2">
      <c r="A24" s="141" t="s">
        <v>317</v>
      </c>
      <c r="B24" s="141" t="s">
        <v>604</v>
      </c>
      <c r="C24" s="33" t="str">
        <f>TABLE3!B26</f>
        <v>FRANCE</v>
      </c>
      <c r="D24" s="141"/>
      <c r="E24" s="533" t="str">
        <f>TABLE3!C26</f>
        <v xml:space="preserve">فرنسا </v>
      </c>
      <c r="F24" s="140"/>
      <c r="G24" s="140"/>
      <c r="H24" s="140"/>
      <c r="I24" s="140"/>
      <c r="J24" s="140"/>
      <c r="K24" s="140"/>
      <c r="L24" s="140"/>
      <c r="M24" s="140"/>
      <c r="N24" s="140"/>
      <c r="O24" s="140"/>
      <c r="P24" s="140"/>
      <c r="Q24" s="140"/>
      <c r="R24" s="140"/>
      <c r="S24" s="140"/>
      <c r="T24" s="140"/>
      <c r="U24" s="140"/>
      <c r="V24" s="140"/>
      <c r="W24" s="140"/>
      <c r="X24" s="140"/>
      <c r="Y24" s="140"/>
      <c r="Z24" s="140"/>
      <c r="AA24" s="140"/>
      <c r="AB24" s="140">
        <v>0</v>
      </c>
      <c r="BH24" s="396" t="str">
        <f t="shared" si="0"/>
        <v xml:space="preserve">فرنسا </v>
      </c>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O24" s="375" t="str">
        <f>TABLE3!BA26</f>
        <v xml:space="preserve">France </v>
      </c>
    </row>
    <row r="25" spans="1:93" x14ac:dyDescent="0.2">
      <c r="A25" s="141" t="s">
        <v>317</v>
      </c>
      <c r="B25" s="141" t="s">
        <v>604</v>
      </c>
      <c r="C25" s="135" t="str">
        <f>TABLE3!B27</f>
        <v>GERMANY</v>
      </c>
      <c r="D25" s="141"/>
      <c r="E25" s="492" t="str">
        <f>TABLE3!C27</f>
        <v xml:space="preserve">ألمانيا </v>
      </c>
      <c r="F25" s="140"/>
      <c r="G25" s="140"/>
      <c r="H25" s="140"/>
      <c r="I25" s="140"/>
      <c r="J25" s="140"/>
      <c r="K25" s="140"/>
      <c r="L25" s="140"/>
      <c r="M25" s="140"/>
      <c r="N25" s="140"/>
      <c r="O25" s="140"/>
      <c r="P25" s="140"/>
      <c r="Q25" s="140"/>
      <c r="R25" s="140"/>
      <c r="S25" s="140"/>
      <c r="T25" s="140"/>
      <c r="U25" s="140"/>
      <c r="V25" s="140"/>
      <c r="W25" s="140"/>
      <c r="X25" s="140"/>
      <c r="Y25" s="140"/>
      <c r="Z25" s="140"/>
      <c r="AA25" s="140"/>
      <c r="AB25" s="140">
        <v>0</v>
      </c>
      <c r="BH25" s="396" t="str">
        <f t="shared" si="0"/>
        <v xml:space="preserve">ألمانيا </v>
      </c>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O25" s="375" t="str">
        <f>TABLE3!BA27</f>
        <v>Allemagne</v>
      </c>
    </row>
    <row r="26" spans="1:93" x14ac:dyDescent="0.2">
      <c r="A26" s="141" t="s">
        <v>317</v>
      </c>
      <c r="B26" s="141" t="s">
        <v>604</v>
      </c>
      <c r="C26" s="135" t="str">
        <f>TABLE3!B28</f>
        <v>GREECE</v>
      </c>
      <c r="D26" s="141"/>
      <c r="E26" s="492" t="str">
        <f>TABLE3!C28</f>
        <v xml:space="preserve">يونان </v>
      </c>
      <c r="F26" s="140"/>
      <c r="G26" s="140"/>
      <c r="H26" s="140"/>
      <c r="I26" s="140"/>
      <c r="J26" s="140"/>
      <c r="K26" s="140"/>
      <c r="L26" s="140"/>
      <c r="M26" s="140"/>
      <c r="N26" s="140"/>
      <c r="O26" s="140"/>
      <c r="P26" s="140"/>
      <c r="Q26" s="140"/>
      <c r="R26" s="140"/>
      <c r="S26" s="140"/>
      <c r="T26" s="140"/>
      <c r="U26" s="140"/>
      <c r="V26" s="140"/>
      <c r="W26" s="140"/>
      <c r="X26" s="140"/>
      <c r="Y26" s="140"/>
      <c r="Z26" s="140"/>
      <c r="AA26" s="140"/>
      <c r="AB26" s="140">
        <v>0</v>
      </c>
      <c r="BH26" s="396" t="str">
        <f t="shared" si="0"/>
        <v xml:space="preserve">يونان </v>
      </c>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O26" s="375" t="str">
        <f>TABLE3!BA28</f>
        <v>Grèce</v>
      </c>
    </row>
    <row r="27" spans="1:93" x14ac:dyDescent="0.2">
      <c r="A27" s="141" t="s">
        <v>317</v>
      </c>
      <c r="B27" s="141" t="s">
        <v>604</v>
      </c>
      <c r="C27" s="135" t="str">
        <f>TABLE3!B29</f>
        <v>HUNGARY</v>
      </c>
      <c r="D27" s="141"/>
      <c r="E27" s="492" t="str">
        <f>TABLE3!C29</f>
        <v xml:space="preserve">هنغاريا </v>
      </c>
      <c r="F27" s="140"/>
      <c r="G27" s="140"/>
      <c r="H27" s="140"/>
      <c r="I27" s="140"/>
      <c r="J27" s="140"/>
      <c r="K27" s="140"/>
      <c r="L27" s="140"/>
      <c r="M27" s="140"/>
      <c r="N27" s="140"/>
      <c r="O27" s="140"/>
      <c r="P27" s="140"/>
      <c r="Q27" s="140"/>
      <c r="R27" s="140"/>
      <c r="S27" s="140"/>
      <c r="T27" s="140"/>
      <c r="U27" s="140"/>
      <c r="V27" s="140"/>
      <c r="W27" s="140"/>
      <c r="X27" s="140"/>
      <c r="Y27" s="140"/>
      <c r="Z27" s="140"/>
      <c r="AA27" s="140"/>
      <c r="AB27" s="140">
        <v>0</v>
      </c>
      <c r="BH27" s="396" t="str">
        <f t="shared" si="0"/>
        <v xml:space="preserve">هنغاريا </v>
      </c>
      <c r="BI27" s="396"/>
      <c r="BJ27" s="396"/>
      <c r="BK27" s="396"/>
      <c r="BL27" s="396"/>
      <c r="BM27" s="396"/>
      <c r="BN27" s="396"/>
      <c r="BO27" s="396"/>
      <c r="BP27" s="396"/>
      <c r="BQ27" s="396"/>
      <c r="BR27" s="396"/>
      <c r="BS27" s="396"/>
      <c r="BT27" s="396"/>
      <c r="BU27" s="396"/>
      <c r="BV27" s="396"/>
      <c r="BW27" s="396"/>
      <c r="BX27" s="396"/>
      <c r="BY27" s="396"/>
      <c r="BZ27" s="396"/>
      <c r="CA27" s="396"/>
      <c r="CB27" s="396"/>
      <c r="CC27" s="396"/>
      <c r="CD27" s="396"/>
      <c r="CE27" s="396"/>
      <c r="CO27" s="375" t="str">
        <f>TABLE3!BA29</f>
        <v>Hongrie</v>
      </c>
    </row>
    <row r="28" spans="1:93" x14ac:dyDescent="0.2">
      <c r="A28" s="141" t="s">
        <v>317</v>
      </c>
      <c r="B28" s="141" t="s">
        <v>604</v>
      </c>
      <c r="C28" s="135" t="str">
        <f>TABLE3!B30</f>
        <v>INDONESIA</v>
      </c>
      <c r="D28" s="141"/>
      <c r="E28" s="492" t="str">
        <f>TABLE3!C30</f>
        <v xml:space="preserve">أندونيسيا </v>
      </c>
      <c r="F28" s="140"/>
      <c r="G28" s="140"/>
      <c r="H28" s="140"/>
      <c r="I28" s="140"/>
      <c r="J28" s="140"/>
      <c r="K28" s="140"/>
      <c r="L28" s="140"/>
      <c r="M28" s="140"/>
      <c r="N28" s="140"/>
      <c r="O28" s="140"/>
      <c r="P28" s="140"/>
      <c r="Q28" s="140"/>
      <c r="R28" s="140"/>
      <c r="S28" s="140"/>
      <c r="T28" s="140"/>
      <c r="U28" s="140"/>
      <c r="V28" s="140"/>
      <c r="W28" s="140"/>
      <c r="X28" s="140"/>
      <c r="Y28" s="140"/>
      <c r="Z28" s="140"/>
      <c r="AA28" s="140"/>
      <c r="AB28" s="140">
        <v>0</v>
      </c>
      <c r="BH28" s="396" t="str">
        <f t="shared" si="0"/>
        <v xml:space="preserve">أندونيسيا </v>
      </c>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O28" s="375" t="str">
        <f>TABLE3!BA30</f>
        <v>Indonésie</v>
      </c>
    </row>
    <row r="29" spans="1:93" x14ac:dyDescent="0.2">
      <c r="A29" s="141" t="s">
        <v>317</v>
      </c>
      <c r="B29" s="141" t="s">
        <v>604</v>
      </c>
      <c r="C29" s="135" t="str">
        <f>TABLE3!B31</f>
        <v>IRAN</v>
      </c>
      <c r="D29" s="141"/>
      <c r="E29" s="492" t="str">
        <f>TABLE3!C31</f>
        <v xml:space="preserve">جمهورية إيران الإسلامية </v>
      </c>
      <c r="F29" s="140"/>
      <c r="G29" s="140"/>
      <c r="H29" s="140"/>
      <c r="I29" s="140"/>
      <c r="J29" s="140"/>
      <c r="K29" s="140"/>
      <c r="L29" s="140"/>
      <c r="M29" s="140"/>
      <c r="N29" s="140"/>
      <c r="O29" s="140"/>
      <c r="P29" s="140"/>
      <c r="Q29" s="140"/>
      <c r="R29" s="140"/>
      <c r="S29" s="140"/>
      <c r="T29" s="140"/>
      <c r="U29" s="140"/>
      <c r="V29" s="140"/>
      <c r="W29" s="140"/>
      <c r="X29" s="140"/>
      <c r="Y29" s="140"/>
      <c r="Z29" s="140"/>
      <c r="AA29" s="140"/>
      <c r="AB29" s="140">
        <v>0</v>
      </c>
      <c r="BH29" s="396" t="str">
        <f t="shared" si="0"/>
        <v xml:space="preserve">جمهورية إيران الإسلامية </v>
      </c>
      <c r="BI29" s="396"/>
      <c r="BJ29" s="396"/>
      <c r="BK29" s="396"/>
      <c r="BL29" s="396"/>
      <c r="BM29" s="396"/>
      <c r="BN29" s="396"/>
      <c r="BO29" s="396"/>
      <c r="BP29" s="396"/>
      <c r="BQ29" s="396"/>
      <c r="BR29" s="396"/>
      <c r="BS29" s="396"/>
      <c r="BT29" s="396"/>
      <c r="BU29" s="396"/>
      <c r="BV29" s="396"/>
      <c r="BW29" s="396"/>
      <c r="BX29" s="396"/>
      <c r="BY29" s="396"/>
      <c r="BZ29" s="396"/>
      <c r="CA29" s="396"/>
      <c r="CB29" s="396"/>
      <c r="CC29" s="396"/>
      <c r="CD29" s="396"/>
      <c r="CE29" s="396"/>
      <c r="CO29" s="375" t="str">
        <f>TABLE3!BA31</f>
        <v xml:space="preserve">Iran </v>
      </c>
    </row>
    <row r="30" spans="1:93" x14ac:dyDescent="0.2">
      <c r="A30" s="141" t="s">
        <v>317</v>
      </c>
      <c r="B30" s="141" t="s">
        <v>604</v>
      </c>
      <c r="C30" s="135" t="str">
        <f>TABLE3!B32</f>
        <v>IRAQ</v>
      </c>
      <c r="D30" s="141"/>
      <c r="E30" s="492" t="str">
        <f>TABLE3!C32</f>
        <v xml:space="preserve">العراق </v>
      </c>
      <c r="F30" s="140"/>
      <c r="G30" s="140"/>
      <c r="H30" s="140"/>
      <c r="I30" s="140"/>
      <c r="J30" s="140"/>
      <c r="K30" s="140"/>
      <c r="L30" s="140"/>
      <c r="M30" s="140"/>
      <c r="N30" s="140"/>
      <c r="O30" s="140"/>
      <c r="P30" s="140"/>
      <c r="Q30" s="140"/>
      <c r="R30" s="140"/>
      <c r="S30" s="140"/>
      <c r="T30" s="140"/>
      <c r="U30" s="140"/>
      <c r="V30" s="140"/>
      <c r="W30" s="140"/>
      <c r="X30" s="140"/>
      <c r="Y30" s="140"/>
      <c r="Z30" s="140"/>
      <c r="AA30" s="140"/>
      <c r="AB30" s="140">
        <v>0</v>
      </c>
      <c r="BH30" s="396" t="str">
        <f t="shared" si="0"/>
        <v xml:space="preserve">العراق </v>
      </c>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O30" s="375" t="str">
        <f>TABLE3!BA32</f>
        <v>Irak</v>
      </c>
    </row>
    <row r="31" spans="1:93" x14ac:dyDescent="0.2">
      <c r="A31" s="141" t="s">
        <v>317</v>
      </c>
      <c r="B31" s="141" t="s">
        <v>604</v>
      </c>
      <c r="C31" s="135" t="str">
        <f>TABLE3!B33</f>
        <v>IRELAND</v>
      </c>
      <c r="D31" s="141"/>
      <c r="E31" s="492" t="str">
        <f>TABLE3!C33</f>
        <v xml:space="preserve">ايرلندا </v>
      </c>
      <c r="F31" s="140"/>
      <c r="G31" s="140"/>
      <c r="H31" s="140"/>
      <c r="I31" s="140"/>
      <c r="J31" s="140"/>
      <c r="K31" s="140"/>
      <c r="L31" s="140"/>
      <c r="M31" s="140"/>
      <c r="N31" s="140"/>
      <c r="O31" s="140"/>
      <c r="P31" s="140"/>
      <c r="Q31" s="140"/>
      <c r="R31" s="140"/>
      <c r="S31" s="140"/>
      <c r="T31" s="140"/>
      <c r="U31" s="140"/>
      <c r="V31" s="140"/>
      <c r="W31" s="140"/>
      <c r="X31" s="140"/>
      <c r="Y31" s="140"/>
      <c r="Z31" s="140"/>
      <c r="AA31" s="140"/>
      <c r="AB31" s="140">
        <v>0</v>
      </c>
      <c r="BH31" s="396" t="str">
        <f t="shared" si="0"/>
        <v xml:space="preserve">ايرلندا </v>
      </c>
      <c r="BI31" s="396"/>
      <c r="BJ31" s="396"/>
      <c r="BK31" s="396"/>
      <c r="BL31" s="396"/>
      <c r="BM31" s="396"/>
      <c r="BN31" s="396"/>
      <c r="BO31" s="396"/>
      <c r="BP31" s="396"/>
      <c r="BQ31" s="396"/>
      <c r="BR31" s="396"/>
      <c r="BS31" s="396"/>
      <c r="BT31" s="396"/>
      <c r="BU31" s="396"/>
      <c r="BV31" s="396"/>
      <c r="BW31" s="396"/>
      <c r="BX31" s="396"/>
      <c r="BY31" s="396"/>
      <c r="BZ31" s="396"/>
      <c r="CA31" s="396"/>
      <c r="CB31" s="396"/>
      <c r="CC31" s="396"/>
      <c r="CD31" s="396"/>
      <c r="CE31" s="396"/>
      <c r="CO31" s="375" t="str">
        <f>TABLE3!BA33</f>
        <v>Irlande</v>
      </c>
    </row>
    <row r="32" spans="1:93" x14ac:dyDescent="0.2">
      <c r="A32" s="141" t="s">
        <v>317</v>
      </c>
      <c r="B32" s="141" t="s">
        <v>604</v>
      </c>
      <c r="C32" s="135" t="str">
        <f>TABLE3!B34</f>
        <v>ISRAEL</v>
      </c>
      <c r="D32" s="141"/>
      <c r="E32" s="492" t="str">
        <f>TABLE3!C34</f>
        <v xml:space="preserve">إسرائيل </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v>0</v>
      </c>
      <c r="BH32" s="396" t="s">
        <v>741</v>
      </c>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O32" s="375" t="s">
        <v>742</v>
      </c>
    </row>
    <row r="33" spans="1:93" x14ac:dyDescent="0.2">
      <c r="A33" s="141" t="s">
        <v>317</v>
      </c>
      <c r="B33" s="141" t="s">
        <v>604</v>
      </c>
      <c r="C33" s="135" t="str">
        <f>TABLE3!B35</f>
        <v>ITALY</v>
      </c>
      <c r="D33" s="141"/>
      <c r="E33" s="492" t="str">
        <f>TABLE3!C35</f>
        <v xml:space="preserve">إيطاليا </v>
      </c>
      <c r="F33" s="140"/>
      <c r="G33" s="140"/>
      <c r="H33" s="140"/>
      <c r="I33" s="140"/>
      <c r="J33" s="140"/>
      <c r="K33" s="140"/>
      <c r="L33" s="140"/>
      <c r="M33" s="140"/>
      <c r="N33" s="140"/>
      <c r="O33" s="140"/>
      <c r="P33" s="140"/>
      <c r="Q33" s="140"/>
      <c r="R33" s="140"/>
      <c r="S33" s="140"/>
      <c r="T33" s="140"/>
      <c r="U33" s="140"/>
      <c r="V33" s="140"/>
      <c r="W33" s="140"/>
      <c r="X33" s="140"/>
      <c r="Y33" s="140"/>
      <c r="Z33" s="140"/>
      <c r="AA33" s="140"/>
      <c r="AB33" s="140">
        <v>0</v>
      </c>
      <c r="BH33" s="396" t="str">
        <f t="shared" si="0"/>
        <v xml:space="preserve">إيطاليا </v>
      </c>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O33" s="375" t="str">
        <f>TABLE3!BA35</f>
        <v>Italie</v>
      </c>
    </row>
    <row r="34" spans="1:93" x14ac:dyDescent="0.2">
      <c r="A34" s="141" t="s">
        <v>317</v>
      </c>
      <c r="B34" s="141" t="s">
        <v>604</v>
      </c>
      <c r="C34" s="135" t="str">
        <f>TABLE3!B36</f>
        <v>JAPAN</v>
      </c>
      <c r="D34" s="141"/>
      <c r="E34" s="492" t="str">
        <f>TABLE3!C36</f>
        <v xml:space="preserve">اليابان </v>
      </c>
      <c r="F34" s="140"/>
      <c r="G34" s="140"/>
      <c r="H34" s="140"/>
      <c r="I34" s="140"/>
      <c r="J34" s="140"/>
      <c r="K34" s="140"/>
      <c r="L34" s="140"/>
      <c r="M34" s="140"/>
      <c r="N34" s="140"/>
      <c r="O34" s="140"/>
      <c r="P34" s="140"/>
      <c r="Q34" s="140"/>
      <c r="R34" s="140"/>
      <c r="S34" s="140"/>
      <c r="T34" s="140"/>
      <c r="U34" s="140"/>
      <c r="V34" s="140"/>
      <c r="W34" s="140"/>
      <c r="X34" s="140"/>
      <c r="Y34" s="140"/>
      <c r="Z34" s="140"/>
      <c r="AA34" s="140"/>
      <c r="AB34" s="140">
        <v>0</v>
      </c>
      <c r="BH34" s="396" t="str">
        <f t="shared" si="0"/>
        <v xml:space="preserve">اليابان </v>
      </c>
      <c r="BI34" s="396"/>
      <c r="BJ34" s="396"/>
      <c r="BK34" s="396"/>
      <c r="BL34" s="396"/>
      <c r="BM34" s="396"/>
      <c r="BN34" s="396"/>
      <c r="BO34" s="396"/>
      <c r="BP34" s="396"/>
      <c r="BQ34" s="396"/>
      <c r="BR34" s="396"/>
      <c r="BS34" s="396"/>
      <c r="BT34" s="396"/>
      <c r="BU34" s="396"/>
      <c r="BV34" s="396"/>
      <c r="BW34" s="396"/>
      <c r="BX34" s="396"/>
      <c r="BY34" s="396"/>
      <c r="BZ34" s="396"/>
      <c r="CA34" s="396"/>
      <c r="CB34" s="396"/>
      <c r="CC34" s="396"/>
      <c r="CD34" s="396"/>
      <c r="CE34" s="396"/>
      <c r="CO34" s="375" t="str">
        <f>TABLE3!BA36</f>
        <v>Japon</v>
      </c>
    </row>
    <row r="35" spans="1:93" x14ac:dyDescent="0.2">
      <c r="A35" s="141" t="s">
        <v>317</v>
      </c>
      <c r="B35" s="141" t="s">
        <v>604</v>
      </c>
      <c r="C35" s="135" t="str">
        <f>TABLE3!B37</f>
        <v>KAZAKHSTAN</v>
      </c>
      <c r="D35" s="141"/>
      <c r="E35" s="492" t="str">
        <f>TABLE3!C37</f>
        <v xml:space="preserve">كازاخستان </v>
      </c>
      <c r="F35" s="140"/>
      <c r="G35" s="140"/>
      <c r="H35" s="140"/>
      <c r="I35" s="140"/>
      <c r="J35" s="140"/>
      <c r="K35" s="140"/>
      <c r="L35" s="140"/>
      <c r="M35" s="140"/>
      <c r="N35" s="140"/>
      <c r="O35" s="140"/>
      <c r="P35" s="140"/>
      <c r="Q35" s="140"/>
      <c r="R35" s="140"/>
      <c r="S35" s="140"/>
      <c r="T35" s="140"/>
      <c r="U35" s="140"/>
      <c r="V35" s="140"/>
      <c r="W35" s="140"/>
      <c r="X35" s="140"/>
      <c r="Y35" s="140"/>
      <c r="Z35" s="140"/>
      <c r="AA35" s="140"/>
      <c r="AB35" s="140">
        <v>0</v>
      </c>
      <c r="BH35" s="396" t="str">
        <f t="shared" si="0"/>
        <v xml:space="preserve">كازاخستان </v>
      </c>
      <c r="BI35" s="396"/>
      <c r="BJ35" s="396"/>
      <c r="BK35" s="396"/>
      <c r="BL35" s="396"/>
      <c r="BM35" s="396"/>
      <c r="BN35" s="396"/>
      <c r="BO35" s="396"/>
      <c r="BP35" s="396"/>
      <c r="BQ35" s="396"/>
      <c r="BR35" s="396"/>
      <c r="BS35" s="396"/>
      <c r="BT35" s="396"/>
      <c r="BU35" s="396"/>
      <c r="BV35" s="396"/>
      <c r="BW35" s="396"/>
      <c r="BX35" s="396"/>
      <c r="BY35" s="396"/>
      <c r="BZ35" s="396"/>
      <c r="CA35" s="396"/>
      <c r="CB35" s="396"/>
      <c r="CC35" s="396"/>
      <c r="CD35" s="396"/>
      <c r="CE35" s="396"/>
      <c r="CO35" s="375" t="str">
        <f>TABLE3!BA37</f>
        <v xml:space="preserve">Kazakhstan </v>
      </c>
    </row>
    <row r="36" spans="1:93" x14ac:dyDescent="0.2">
      <c r="A36" s="141" t="s">
        <v>317</v>
      </c>
      <c r="B36" s="141" t="s">
        <v>604</v>
      </c>
      <c r="C36" s="135" t="str">
        <f>TABLE3!B38</f>
        <v>KOREA</v>
      </c>
      <c r="D36" s="141"/>
      <c r="E36" s="533" t="str">
        <f>TABLE3!C38</f>
        <v xml:space="preserve">كوريا </v>
      </c>
      <c r="F36" s="140"/>
      <c r="G36" s="140"/>
      <c r="H36" s="140"/>
      <c r="I36" s="140"/>
      <c r="J36" s="140"/>
      <c r="K36" s="140"/>
      <c r="L36" s="140"/>
      <c r="M36" s="140"/>
      <c r="N36" s="140"/>
      <c r="O36" s="140"/>
      <c r="P36" s="140"/>
      <c r="Q36" s="140"/>
      <c r="R36" s="140"/>
      <c r="S36" s="140"/>
      <c r="T36" s="140"/>
      <c r="U36" s="140"/>
      <c r="V36" s="140"/>
      <c r="W36" s="140"/>
      <c r="X36" s="140"/>
      <c r="Y36" s="140"/>
      <c r="Z36" s="140"/>
      <c r="AA36" s="140"/>
      <c r="AB36" s="140">
        <v>0</v>
      </c>
      <c r="BH36" s="396" t="str">
        <f t="shared" si="0"/>
        <v xml:space="preserve">كوريا </v>
      </c>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O36" s="375" t="str">
        <f>TABLE3!BA38</f>
        <v>Corée</v>
      </c>
    </row>
    <row r="37" spans="1:93" x14ac:dyDescent="0.2">
      <c r="A37" s="141" t="s">
        <v>317</v>
      </c>
      <c r="B37" s="141" t="s">
        <v>604</v>
      </c>
      <c r="C37" s="135" t="str">
        <f>TABLE3!B39</f>
        <v>LATVIA</v>
      </c>
      <c r="D37" s="141"/>
      <c r="E37" s="492" t="str">
        <f>TABLE3!C39</f>
        <v xml:space="preserve">لاتفيا </v>
      </c>
      <c r="F37" s="140"/>
      <c r="G37" s="140"/>
      <c r="H37" s="140"/>
      <c r="I37" s="140"/>
      <c r="J37" s="140"/>
      <c r="K37" s="140"/>
      <c r="L37" s="140"/>
      <c r="M37" s="140"/>
      <c r="N37" s="140"/>
      <c r="O37" s="140"/>
      <c r="P37" s="140"/>
      <c r="Q37" s="140"/>
      <c r="R37" s="140"/>
      <c r="S37" s="140"/>
      <c r="T37" s="140"/>
      <c r="U37" s="140"/>
      <c r="V37" s="140"/>
      <c r="W37" s="140"/>
      <c r="X37" s="140"/>
      <c r="Y37" s="140"/>
      <c r="Z37" s="140"/>
      <c r="AA37" s="140"/>
      <c r="AB37" s="140">
        <v>0</v>
      </c>
      <c r="BH37" s="396" t="str">
        <f t="shared" si="0"/>
        <v xml:space="preserve">لاتفيا </v>
      </c>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O37" s="375" t="str">
        <f>TABLE3!BA39</f>
        <v>Lettonie</v>
      </c>
    </row>
    <row r="38" spans="1:93" x14ac:dyDescent="0.2">
      <c r="A38" s="141" t="s">
        <v>317</v>
      </c>
      <c r="B38" s="141" t="s">
        <v>604</v>
      </c>
      <c r="C38" s="135" t="str">
        <f>TABLE3!B40</f>
        <v>LIBYA</v>
      </c>
      <c r="D38" s="141"/>
      <c r="E38" s="533" t="str">
        <f>TABLE3!C40</f>
        <v xml:space="preserve">ليبيا </v>
      </c>
      <c r="F38" s="140"/>
      <c r="G38" s="140"/>
      <c r="H38" s="140"/>
      <c r="I38" s="140"/>
      <c r="J38" s="140"/>
      <c r="K38" s="140"/>
      <c r="L38" s="140"/>
      <c r="M38" s="140"/>
      <c r="N38" s="140"/>
      <c r="O38" s="140"/>
      <c r="P38" s="140"/>
      <c r="Q38" s="140"/>
      <c r="R38" s="140"/>
      <c r="S38" s="140"/>
      <c r="T38" s="140"/>
      <c r="U38" s="140"/>
      <c r="V38" s="140"/>
      <c r="W38" s="140"/>
      <c r="X38" s="140"/>
      <c r="Y38" s="140"/>
      <c r="Z38" s="140"/>
      <c r="AA38" s="140"/>
      <c r="AB38" s="140">
        <v>0</v>
      </c>
      <c r="BH38" s="396" t="str">
        <f t="shared" si="0"/>
        <v xml:space="preserve">ليبيا </v>
      </c>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O38" s="375" t="str">
        <f>TABLE3!BA40</f>
        <v>Libye</v>
      </c>
    </row>
    <row r="39" spans="1:93" x14ac:dyDescent="0.2">
      <c r="A39" s="141" t="s">
        <v>317</v>
      </c>
      <c r="B39" s="141" t="s">
        <v>604</v>
      </c>
      <c r="C39" s="135" t="str">
        <f>TABLE3!B41</f>
        <v>LITHUANIA</v>
      </c>
      <c r="D39" s="141"/>
      <c r="E39" s="492" t="str">
        <f>TABLE3!C41</f>
        <v xml:space="preserve">ليتوانيا </v>
      </c>
      <c r="F39" s="140"/>
      <c r="G39" s="140"/>
      <c r="H39" s="140"/>
      <c r="I39" s="140"/>
      <c r="J39" s="140"/>
      <c r="K39" s="140"/>
      <c r="L39" s="140"/>
      <c r="M39" s="140"/>
      <c r="N39" s="140"/>
      <c r="O39" s="140"/>
      <c r="P39" s="140"/>
      <c r="Q39" s="140"/>
      <c r="R39" s="140"/>
      <c r="S39" s="140"/>
      <c r="T39" s="140"/>
      <c r="U39" s="140"/>
      <c r="V39" s="140"/>
      <c r="W39" s="140"/>
      <c r="X39" s="140"/>
      <c r="Y39" s="140"/>
      <c r="Z39" s="140"/>
      <c r="AA39" s="140"/>
      <c r="AB39" s="140">
        <v>0</v>
      </c>
      <c r="BH39" s="396" t="str">
        <f t="shared" si="0"/>
        <v xml:space="preserve">ليتوانيا </v>
      </c>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396"/>
      <c r="CO39" s="375" t="str">
        <f>TABLE3!BA41</f>
        <v>Lituanie</v>
      </c>
    </row>
    <row r="40" spans="1:93" x14ac:dyDescent="0.2">
      <c r="A40" s="141" t="s">
        <v>317</v>
      </c>
      <c r="B40" s="141" t="s">
        <v>604</v>
      </c>
      <c r="C40" s="135" t="str">
        <f>TABLE3!B42</f>
        <v>LUXEMBOU</v>
      </c>
      <c r="D40" s="141"/>
      <c r="E40" s="533" t="str">
        <f>TABLE3!C42</f>
        <v xml:space="preserve">لوكسمبورغ </v>
      </c>
      <c r="F40" s="140"/>
      <c r="G40" s="140"/>
      <c r="H40" s="140"/>
      <c r="I40" s="140"/>
      <c r="J40" s="140"/>
      <c r="K40" s="140"/>
      <c r="L40" s="140"/>
      <c r="M40" s="140"/>
      <c r="N40" s="140"/>
      <c r="O40" s="140"/>
      <c r="P40" s="140"/>
      <c r="Q40" s="140"/>
      <c r="R40" s="140"/>
      <c r="S40" s="140"/>
      <c r="T40" s="140"/>
      <c r="U40" s="140"/>
      <c r="V40" s="140"/>
      <c r="W40" s="140"/>
      <c r="X40" s="140"/>
      <c r="Y40" s="140"/>
      <c r="Z40" s="140"/>
      <c r="AA40" s="140"/>
      <c r="AB40" s="140">
        <v>0</v>
      </c>
      <c r="BH40" s="396" t="str">
        <f t="shared" si="0"/>
        <v xml:space="preserve">لوكسمبورغ </v>
      </c>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c r="CE40" s="396"/>
      <c r="CO40" s="375" t="str">
        <f>TABLE3!BA42</f>
        <v>Luxembourg</v>
      </c>
    </row>
    <row r="41" spans="1:93" x14ac:dyDescent="0.2">
      <c r="A41" s="141" t="s">
        <v>317</v>
      </c>
      <c r="B41" s="141" t="s">
        <v>604</v>
      </c>
      <c r="C41" s="135" t="str">
        <f>TABLE3!B43</f>
        <v>FYROM</v>
      </c>
      <c r="D41" s="141"/>
      <c r="E41" s="492" t="str">
        <f>TABLE3!C43</f>
        <v xml:space="preserve">جمهورية مقدونيا اليوغوسلافية السابقة </v>
      </c>
      <c r="F41" s="140"/>
      <c r="G41" s="140"/>
      <c r="H41" s="140"/>
      <c r="I41" s="140"/>
      <c r="J41" s="140"/>
      <c r="K41" s="140"/>
      <c r="L41" s="140"/>
      <c r="M41" s="140"/>
      <c r="N41" s="140"/>
      <c r="O41" s="140"/>
      <c r="P41" s="140"/>
      <c r="Q41" s="140"/>
      <c r="R41" s="140"/>
      <c r="S41" s="140"/>
      <c r="T41" s="140"/>
      <c r="U41" s="140"/>
      <c r="V41" s="140"/>
      <c r="W41" s="140"/>
      <c r="X41" s="140"/>
      <c r="Y41" s="140"/>
      <c r="Z41" s="140"/>
      <c r="AA41" s="140"/>
      <c r="AB41" s="140">
        <v>0</v>
      </c>
      <c r="BH41" s="396" t="str">
        <f t="shared" si="0"/>
        <v xml:space="preserve">جمهورية مقدونيا اليوغوسلافية السابقة </v>
      </c>
      <c r="BI41" s="396"/>
      <c r="BJ41" s="396"/>
      <c r="BK41" s="396"/>
      <c r="BL41" s="396"/>
      <c r="BM41" s="396"/>
      <c r="BN41" s="396"/>
      <c r="BO41" s="396"/>
      <c r="BP41" s="396"/>
      <c r="BQ41" s="396"/>
      <c r="BR41" s="396"/>
      <c r="BS41" s="396"/>
      <c r="BT41" s="396"/>
      <c r="BU41" s="396"/>
      <c r="BV41" s="396"/>
      <c r="BW41" s="396"/>
      <c r="BX41" s="396"/>
      <c r="BY41" s="396"/>
      <c r="BZ41" s="396"/>
      <c r="CA41" s="396"/>
      <c r="CB41" s="396"/>
      <c r="CC41" s="396"/>
      <c r="CD41" s="396"/>
      <c r="CE41" s="396"/>
      <c r="CO41" s="375" t="str">
        <f>TABLE3!BA43</f>
        <v>Macédoine, ex-Rép. Yougoslave</v>
      </c>
    </row>
    <row r="42" spans="1:93" x14ac:dyDescent="0.2">
      <c r="A42" s="141" t="s">
        <v>317</v>
      </c>
      <c r="B42" s="141" t="s">
        <v>604</v>
      </c>
      <c r="C42" s="135" t="str">
        <f>TABLE3!B44</f>
        <v>MALAYSIA</v>
      </c>
      <c r="D42" s="141"/>
      <c r="E42" s="492" t="str">
        <f>TABLE3!C44</f>
        <v xml:space="preserve">ماليزيا </v>
      </c>
      <c r="F42" s="140"/>
      <c r="G42" s="140"/>
      <c r="H42" s="140"/>
      <c r="I42" s="140"/>
      <c r="J42" s="140"/>
      <c r="K42" s="140"/>
      <c r="L42" s="140"/>
      <c r="M42" s="140"/>
      <c r="N42" s="140"/>
      <c r="O42" s="140"/>
      <c r="P42" s="140"/>
      <c r="Q42" s="140"/>
      <c r="R42" s="140"/>
      <c r="S42" s="140"/>
      <c r="T42" s="140"/>
      <c r="U42" s="140"/>
      <c r="V42" s="140"/>
      <c r="W42" s="140"/>
      <c r="X42" s="140"/>
      <c r="Y42" s="140"/>
      <c r="Z42" s="140"/>
      <c r="AA42" s="140"/>
      <c r="AB42" s="140">
        <v>0</v>
      </c>
      <c r="BH42" s="396" t="str">
        <f t="shared" ref="BH42:BH75" si="1">E42</f>
        <v xml:space="preserve">ماليزيا </v>
      </c>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O42" s="375" t="str">
        <f>TABLE3!BA44</f>
        <v>Malaisie</v>
      </c>
    </row>
    <row r="43" spans="1:93" x14ac:dyDescent="0.2">
      <c r="A43" s="141" t="s">
        <v>317</v>
      </c>
      <c r="B43" s="141" t="s">
        <v>604</v>
      </c>
      <c r="C43" s="135" t="str">
        <f>TABLE3!B45</f>
        <v>MALTA</v>
      </c>
      <c r="D43" s="141"/>
      <c r="E43" s="492" t="str">
        <f>TABLE3!C45</f>
        <v xml:space="preserve">مالطا </v>
      </c>
      <c r="F43" s="140"/>
      <c r="G43" s="140"/>
      <c r="H43" s="140"/>
      <c r="I43" s="140"/>
      <c r="J43" s="140"/>
      <c r="K43" s="140"/>
      <c r="L43" s="140"/>
      <c r="M43" s="140"/>
      <c r="N43" s="140"/>
      <c r="O43" s="140"/>
      <c r="P43" s="140"/>
      <c r="Q43" s="140"/>
      <c r="R43" s="140"/>
      <c r="S43" s="140"/>
      <c r="T43" s="140"/>
      <c r="U43" s="140"/>
      <c r="V43" s="140"/>
      <c r="W43" s="140"/>
      <c r="X43" s="140"/>
      <c r="Y43" s="140"/>
      <c r="Z43" s="140"/>
      <c r="AA43" s="140"/>
      <c r="AB43" s="140">
        <v>0</v>
      </c>
      <c r="BH43" s="396" t="str">
        <f t="shared" si="1"/>
        <v xml:space="preserve">مالطا </v>
      </c>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O43" s="375" t="str">
        <f>TABLE3!BA45</f>
        <v>Malte</v>
      </c>
    </row>
    <row r="44" spans="1:93" x14ac:dyDescent="0.2">
      <c r="A44" s="141" t="s">
        <v>317</v>
      </c>
      <c r="B44" s="141" t="s">
        <v>604</v>
      </c>
      <c r="C44" s="135" t="str">
        <f>TABLE3!B46</f>
        <v>MEXICO</v>
      </c>
      <c r="D44" s="141"/>
      <c r="E44" s="492" t="str">
        <f>TABLE3!C46</f>
        <v xml:space="preserve">المكسيك </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v>0</v>
      </c>
      <c r="BH44" s="396" t="str">
        <f t="shared" si="1"/>
        <v xml:space="preserve">المكسيك </v>
      </c>
      <c r="BI44" s="396"/>
      <c r="BJ44" s="396"/>
      <c r="BK44" s="396"/>
      <c r="BL44" s="396"/>
      <c r="BM44" s="396"/>
      <c r="BN44" s="396"/>
      <c r="BO44" s="396"/>
      <c r="BP44" s="396"/>
      <c r="BQ44" s="396"/>
      <c r="BR44" s="396"/>
      <c r="BS44" s="396"/>
      <c r="BT44" s="396"/>
      <c r="BU44" s="396"/>
      <c r="BV44" s="396"/>
      <c r="BW44" s="396"/>
      <c r="BX44" s="396"/>
      <c r="BY44" s="396"/>
      <c r="BZ44" s="396"/>
      <c r="CA44" s="396"/>
      <c r="CB44" s="396"/>
      <c r="CC44" s="396"/>
      <c r="CD44" s="396"/>
      <c r="CE44" s="396"/>
      <c r="CO44" s="375" t="str">
        <f>TABLE3!BA46</f>
        <v>Mexique</v>
      </c>
    </row>
    <row r="45" spans="1:93" x14ac:dyDescent="0.2">
      <c r="A45" s="141" t="s">
        <v>317</v>
      </c>
      <c r="B45" s="141" t="s">
        <v>604</v>
      </c>
      <c r="C45" s="33" t="str">
        <f>TABLE3!B47</f>
        <v>MONTENEGRO</v>
      </c>
      <c r="D45" s="141"/>
      <c r="E45" s="533" t="str">
        <f>TABLE3!C47</f>
        <v xml:space="preserve">الجبل الأسود </v>
      </c>
      <c r="F45" s="140"/>
      <c r="G45" s="140"/>
      <c r="H45" s="140"/>
      <c r="I45" s="140"/>
      <c r="J45" s="140"/>
      <c r="K45" s="140"/>
      <c r="L45" s="140"/>
      <c r="M45" s="140"/>
      <c r="N45" s="140"/>
      <c r="O45" s="140"/>
      <c r="P45" s="140"/>
      <c r="Q45" s="140"/>
      <c r="R45" s="140"/>
      <c r="S45" s="140"/>
      <c r="T45" s="140"/>
      <c r="U45" s="140"/>
      <c r="V45" s="140"/>
      <c r="W45" s="140"/>
      <c r="X45" s="140"/>
      <c r="Y45" s="140"/>
      <c r="Z45" s="140"/>
      <c r="AA45" s="140"/>
      <c r="AB45" s="140">
        <v>0</v>
      </c>
      <c r="BH45" s="396" t="str">
        <f t="shared" si="1"/>
        <v xml:space="preserve">الجبل الأسود </v>
      </c>
      <c r="BI45" s="396"/>
      <c r="BJ45" s="396"/>
      <c r="BK45" s="396"/>
      <c r="BL45" s="396"/>
      <c r="BM45" s="396"/>
      <c r="BN45" s="396"/>
      <c r="BO45" s="396"/>
      <c r="BP45" s="396"/>
      <c r="BQ45" s="396"/>
      <c r="BR45" s="396"/>
      <c r="BS45" s="396"/>
      <c r="BT45" s="396"/>
      <c r="BU45" s="396"/>
      <c r="BV45" s="396"/>
      <c r="BW45" s="396"/>
      <c r="BX45" s="396"/>
      <c r="BY45" s="396"/>
      <c r="BZ45" s="396"/>
      <c r="CA45" s="396"/>
      <c r="CB45" s="396"/>
      <c r="CC45" s="396"/>
      <c r="CD45" s="396"/>
      <c r="CE45" s="396"/>
      <c r="CO45" s="375" t="str">
        <f>TABLE3!BA47</f>
        <v>Montenegro</v>
      </c>
    </row>
    <row r="46" spans="1:93" x14ac:dyDescent="0.2">
      <c r="A46" s="141" t="s">
        <v>317</v>
      </c>
      <c r="B46" s="141" t="s">
        <v>604</v>
      </c>
      <c r="C46" s="135" t="str">
        <f>TABLE3!B48</f>
        <v>NETHLAND</v>
      </c>
      <c r="D46" s="141"/>
      <c r="E46" s="492" t="str">
        <f>TABLE3!C48</f>
        <v xml:space="preserve">هولندا </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v>0</v>
      </c>
      <c r="BH46" s="396" t="str">
        <f t="shared" si="1"/>
        <v xml:space="preserve">هولندا </v>
      </c>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O46" s="375" t="str">
        <f>TABLE3!BA48</f>
        <v>Pays-Bas</v>
      </c>
    </row>
    <row r="47" spans="1:93" x14ac:dyDescent="0.2">
      <c r="A47" s="141" t="s">
        <v>317</v>
      </c>
      <c r="B47" s="141" t="s">
        <v>604</v>
      </c>
      <c r="C47" s="135" t="str">
        <f>TABLE3!B49</f>
        <v>NZ</v>
      </c>
      <c r="D47" s="141"/>
      <c r="E47" s="492" t="str">
        <f>TABLE3!C49</f>
        <v xml:space="preserve">نيوزيلندا </v>
      </c>
      <c r="F47" s="140"/>
      <c r="G47" s="140"/>
      <c r="H47" s="140"/>
      <c r="I47" s="140"/>
      <c r="J47" s="140"/>
      <c r="K47" s="140"/>
      <c r="L47" s="140"/>
      <c r="M47" s="140"/>
      <c r="N47" s="140"/>
      <c r="O47" s="140"/>
      <c r="P47" s="140"/>
      <c r="Q47" s="140"/>
      <c r="R47" s="140"/>
      <c r="S47" s="140"/>
      <c r="T47" s="140"/>
      <c r="U47" s="140"/>
      <c r="V47" s="140"/>
      <c r="W47" s="140"/>
      <c r="X47" s="140"/>
      <c r="Y47" s="140"/>
      <c r="Z47" s="140"/>
      <c r="AA47" s="140"/>
      <c r="AB47" s="140">
        <v>0</v>
      </c>
      <c r="BH47" s="396" t="str">
        <f t="shared" si="1"/>
        <v xml:space="preserve">نيوزيلندا </v>
      </c>
      <c r="BI47" s="396"/>
      <c r="BJ47" s="396"/>
      <c r="BK47" s="396"/>
      <c r="BL47" s="396"/>
      <c r="BM47" s="396"/>
      <c r="BN47" s="396"/>
      <c r="BO47" s="396"/>
      <c r="BP47" s="396"/>
      <c r="BQ47" s="396"/>
      <c r="BR47" s="396"/>
      <c r="BS47" s="396"/>
      <c r="BT47" s="396"/>
      <c r="BU47" s="396"/>
      <c r="BV47" s="396"/>
      <c r="BW47" s="396"/>
      <c r="BX47" s="396"/>
      <c r="BY47" s="396"/>
      <c r="BZ47" s="396"/>
      <c r="CA47" s="396"/>
      <c r="CB47" s="396"/>
      <c r="CC47" s="396"/>
      <c r="CD47" s="396"/>
      <c r="CE47" s="396"/>
      <c r="CO47" s="375" t="str">
        <f>TABLE3!BA49</f>
        <v>Nouvelle-Zélande</v>
      </c>
    </row>
    <row r="48" spans="1:93" x14ac:dyDescent="0.2">
      <c r="A48" s="141" t="s">
        <v>317</v>
      </c>
      <c r="B48" s="141" t="s">
        <v>604</v>
      </c>
      <c r="C48" s="135" t="str">
        <f>TABLE3!B50</f>
        <v>NIGERIA</v>
      </c>
      <c r="D48" s="141"/>
      <c r="E48" s="492" t="str">
        <f>TABLE3!C50</f>
        <v xml:space="preserve">نيجيريا </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v>0</v>
      </c>
      <c r="BH48" s="396" t="str">
        <f t="shared" si="1"/>
        <v xml:space="preserve">نيجيريا </v>
      </c>
      <c r="BI48" s="396"/>
      <c r="BJ48" s="396"/>
      <c r="BK48" s="396"/>
      <c r="BL48" s="396"/>
      <c r="BM48" s="396"/>
      <c r="BN48" s="396"/>
      <c r="BO48" s="396"/>
      <c r="BP48" s="396"/>
      <c r="BQ48" s="396"/>
      <c r="BR48" s="396"/>
      <c r="BS48" s="396"/>
      <c r="BT48" s="396"/>
      <c r="BU48" s="396"/>
      <c r="BV48" s="396"/>
      <c r="BW48" s="396"/>
      <c r="BX48" s="396"/>
      <c r="BY48" s="396"/>
      <c r="BZ48" s="396"/>
      <c r="CA48" s="396"/>
      <c r="CB48" s="396"/>
      <c r="CC48" s="396"/>
      <c r="CD48" s="396"/>
      <c r="CE48" s="396"/>
      <c r="CO48" s="375" t="str">
        <f>TABLE3!BA50</f>
        <v>Nigéria</v>
      </c>
    </row>
    <row r="49" spans="1:93" x14ac:dyDescent="0.2">
      <c r="A49" s="141" t="s">
        <v>317</v>
      </c>
      <c r="B49" s="141" t="s">
        <v>604</v>
      </c>
      <c r="C49" s="135" t="str">
        <f>TABLE3!B51</f>
        <v>NORWAY</v>
      </c>
      <c r="D49" s="141"/>
      <c r="E49" s="492" t="str">
        <f>TABLE3!C51</f>
        <v xml:space="preserve">النرويج </v>
      </c>
      <c r="F49" s="140"/>
      <c r="G49" s="140"/>
      <c r="H49" s="140"/>
      <c r="I49" s="140"/>
      <c r="J49" s="140"/>
      <c r="K49" s="140"/>
      <c r="L49" s="140"/>
      <c r="M49" s="140"/>
      <c r="N49" s="140"/>
      <c r="O49" s="140"/>
      <c r="P49" s="140"/>
      <c r="Q49" s="140"/>
      <c r="R49" s="140"/>
      <c r="S49" s="140"/>
      <c r="T49" s="140"/>
      <c r="U49" s="140"/>
      <c r="V49" s="140"/>
      <c r="W49" s="140"/>
      <c r="X49" s="140"/>
      <c r="Y49" s="140"/>
      <c r="Z49" s="140"/>
      <c r="AA49" s="140"/>
      <c r="AB49" s="140">
        <v>0</v>
      </c>
      <c r="BH49" s="396" t="str">
        <f t="shared" si="1"/>
        <v xml:space="preserve">النرويج </v>
      </c>
      <c r="BI49" s="396"/>
      <c r="BJ49" s="396"/>
      <c r="BK49" s="396"/>
      <c r="BL49" s="396"/>
      <c r="BM49" s="396"/>
      <c r="BN49" s="396"/>
      <c r="BO49" s="396"/>
      <c r="BP49" s="396"/>
      <c r="BQ49" s="396"/>
      <c r="BR49" s="396"/>
      <c r="BS49" s="396"/>
      <c r="BT49" s="396"/>
      <c r="BU49" s="396"/>
      <c r="BV49" s="396"/>
      <c r="BW49" s="396"/>
      <c r="BX49" s="396"/>
      <c r="BY49" s="396"/>
      <c r="BZ49" s="396"/>
      <c r="CA49" s="396"/>
      <c r="CB49" s="396"/>
      <c r="CC49" s="396"/>
      <c r="CD49" s="396"/>
      <c r="CE49" s="396"/>
      <c r="CO49" s="375" t="str">
        <f>TABLE3!BA51</f>
        <v>Norvège</v>
      </c>
    </row>
    <row r="50" spans="1:93" x14ac:dyDescent="0.2">
      <c r="A50" s="141" t="s">
        <v>317</v>
      </c>
      <c r="B50" s="141" t="s">
        <v>604</v>
      </c>
      <c r="C50" s="141" t="str">
        <f>TABLE3!B52</f>
        <v>OMAN</v>
      </c>
      <c r="D50" s="141"/>
      <c r="E50" s="492" t="str">
        <f>TABLE3!C52</f>
        <v xml:space="preserve">عمان </v>
      </c>
      <c r="F50" s="140"/>
      <c r="G50" s="140"/>
      <c r="H50" s="140"/>
      <c r="I50" s="140"/>
      <c r="J50" s="140"/>
      <c r="K50" s="140"/>
      <c r="L50" s="140"/>
      <c r="M50" s="140"/>
      <c r="N50" s="140"/>
      <c r="O50" s="140"/>
      <c r="P50" s="140"/>
      <c r="Q50" s="140"/>
      <c r="R50" s="140"/>
      <c r="S50" s="140"/>
      <c r="T50" s="140"/>
      <c r="U50" s="140"/>
      <c r="V50" s="140"/>
      <c r="W50" s="140"/>
      <c r="X50" s="140"/>
      <c r="Y50" s="140"/>
      <c r="Z50" s="140"/>
      <c r="AA50" s="140"/>
      <c r="AB50" s="140">
        <v>0</v>
      </c>
      <c r="BH50" s="396" t="str">
        <f t="shared" si="1"/>
        <v xml:space="preserve">عمان </v>
      </c>
      <c r="BI50" s="396"/>
      <c r="BJ50" s="396"/>
      <c r="BK50" s="396"/>
      <c r="BL50" s="396"/>
      <c r="BM50" s="396"/>
      <c r="BN50" s="396"/>
      <c r="BO50" s="396"/>
      <c r="BP50" s="396"/>
      <c r="BQ50" s="396"/>
      <c r="BR50" s="396"/>
      <c r="BS50" s="396"/>
      <c r="BT50" s="396"/>
      <c r="BU50" s="396"/>
      <c r="BV50" s="396"/>
      <c r="BW50" s="396"/>
      <c r="BX50" s="396"/>
      <c r="BY50" s="396"/>
      <c r="BZ50" s="396"/>
      <c r="CA50" s="396"/>
      <c r="CB50" s="396"/>
      <c r="CC50" s="396"/>
      <c r="CD50" s="396"/>
      <c r="CE50" s="396"/>
      <c r="CO50" s="375" t="str">
        <f>TABLE3!BA52</f>
        <v>Oman</v>
      </c>
    </row>
    <row r="51" spans="1:93" x14ac:dyDescent="0.2">
      <c r="A51" s="141" t="s">
        <v>317</v>
      </c>
      <c r="B51" s="141" t="s">
        <v>604</v>
      </c>
      <c r="C51" s="135" t="str">
        <f>TABLE3!B53</f>
        <v>OTHERASIA</v>
      </c>
      <c r="D51" s="141"/>
      <c r="E51" s="492" t="str">
        <f>TABLE3!C53</f>
        <v xml:space="preserve">غيرها من آسيا وأوقيانوسيا </v>
      </c>
      <c r="F51" s="140"/>
      <c r="G51" s="140"/>
      <c r="H51" s="140"/>
      <c r="I51" s="140"/>
      <c r="J51" s="140"/>
      <c r="K51" s="140"/>
      <c r="L51" s="140"/>
      <c r="M51" s="140"/>
      <c r="N51" s="140"/>
      <c r="O51" s="140"/>
      <c r="P51" s="140"/>
      <c r="Q51" s="140"/>
      <c r="R51" s="140"/>
      <c r="S51" s="140"/>
      <c r="T51" s="140"/>
      <c r="U51" s="140"/>
      <c r="V51" s="140"/>
      <c r="W51" s="140"/>
      <c r="X51" s="140"/>
      <c r="Y51" s="140"/>
      <c r="Z51" s="140"/>
      <c r="AA51" s="140"/>
      <c r="AB51" s="140">
        <v>0</v>
      </c>
      <c r="BH51" s="396" t="str">
        <f>E51</f>
        <v xml:space="preserve">غيرها من آسيا وأوقيانوسيا </v>
      </c>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O51" s="375" t="str">
        <f>TABLE3!BA53</f>
        <v>Autres pays d'Asie et du Pacifique</v>
      </c>
    </row>
    <row r="52" spans="1:93" x14ac:dyDescent="0.2">
      <c r="A52" s="141" t="s">
        <v>317</v>
      </c>
      <c r="B52" s="141" t="s">
        <v>604</v>
      </c>
      <c r="C52" s="141" t="str">
        <f>TABLE3!B54</f>
        <v>OTHFUSSR</v>
      </c>
      <c r="D52" s="141"/>
      <c r="E52" s="492" t="str">
        <f>TABLE3!C54</f>
        <v xml:space="preserve">غيرها من الاتحاد السوفيتي السابق </v>
      </c>
      <c r="F52" s="140"/>
      <c r="G52" s="140"/>
      <c r="H52" s="140"/>
      <c r="I52" s="140"/>
      <c r="J52" s="140"/>
      <c r="K52" s="140"/>
      <c r="L52" s="140"/>
      <c r="M52" s="140"/>
      <c r="N52" s="140"/>
      <c r="O52" s="140"/>
      <c r="P52" s="140"/>
      <c r="Q52" s="140"/>
      <c r="R52" s="140"/>
      <c r="S52" s="140"/>
      <c r="T52" s="140"/>
      <c r="U52" s="140"/>
      <c r="V52" s="140"/>
      <c r="W52" s="140"/>
      <c r="X52" s="140"/>
      <c r="Y52" s="140"/>
      <c r="Z52" s="140"/>
      <c r="AA52" s="140"/>
      <c r="AB52" s="140">
        <v>0</v>
      </c>
      <c r="BH52" s="396" t="str">
        <f t="shared" si="1"/>
        <v xml:space="preserve">غيرها من الاتحاد السوفيتي السابق </v>
      </c>
      <c r="BI52" s="396"/>
      <c r="BJ52" s="396"/>
      <c r="BK52" s="396"/>
      <c r="BL52" s="396"/>
      <c r="BM52" s="396"/>
      <c r="BN52" s="396"/>
      <c r="BO52" s="396"/>
      <c r="BP52" s="396"/>
      <c r="BQ52" s="396"/>
      <c r="BR52" s="396"/>
      <c r="BS52" s="396"/>
      <c r="BT52" s="396"/>
      <c r="BU52" s="396"/>
      <c r="BV52" s="396"/>
      <c r="BW52" s="396"/>
      <c r="BX52" s="396"/>
      <c r="BY52" s="396"/>
      <c r="BZ52" s="396"/>
      <c r="CA52" s="396"/>
      <c r="CB52" s="396"/>
      <c r="CC52" s="396"/>
      <c r="CD52" s="396"/>
      <c r="CE52" s="396"/>
      <c r="CO52" s="375" t="str">
        <f>TABLE3!BA54</f>
        <v>Autres Ex-soviétiques</v>
      </c>
    </row>
    <row r="53" spans="1:93" x14ac:dyDescent="0.2">
      <c r="A53" s="141" t="s">
        <v>317</v>
      </c>
      <c r="B53" s="141" t="s">
        <v>604</v>
      </c>
      <c r="C53" s="141" t="str">
        <f>TABLE3!B55</f>
        <v>PAPUANEWGU</v>
      </c>
      <c r="D53" s="141"/>
      <c r="E53" s="492" t="str">
        <f>TABLE3!C55</f>
        <v xml:space="preserve">بابوا غينيا الجديدة </v>
      </c>
      <c r="F53" s="140"/>
      <c r="G53" s="140"/>
      <c r="H53" s="140"/>
      <c r="I53" s="140"/>
      <c r="J53" s="140"/>
      <c r="K53" s="140"/>
      <c r="L53" s="140"/>
      <c r="M53" s="140"/>
      <c r="N53" s="140"/>
      <c r="O53" s="140"/>
      <c r="P53" s="140"/>
      <c r="Q53" s="140"/>
      <c r="R53" s="140"/>
      <c r="S53" s="140"/>
      <c r="T53" s="140"/>
      <c r="U53" s="140"/>
      <c r="V53" s="140"/>
      <c r="W53" s="140"/>
      <c r="X53" s="140"/>
      <c r="Y53" s="140"/>
      <c r="Z53" s="140"/>
      <c r="AA53" s="140"/>
      <c r="AB53" s="140">
        <v>0</v>
      </c>
      <c r="BH53" s="396" t="str">
        <f>E53</f>
        <v xml:space="preserve">بابوا غينيا الجديدة </v>
      </c>
      <c r="BI53" s="396"/>
      <c r="BJ53" s="396"/>
      <c r="BK53" s="396"/>
      <c r="BL53" s="396"/>
      <c r="BM53" s="396"/>
      <c r="BN53" s="396"/>
      <c r="BO53" s="396"/>
      <c r="BP53" s="396"/>
      <c r="BQ53" s="396"/>
      <c r="BR53" s="396"/>
      <c r="BS53" s="396"/>
      <c r="BT53" s="396"/>
      <c r="BU53" s="396"/>
      <c r="BV53" s="396"/>
      <c r="BW53" s="396"/>
      <c r="BX53" s="396"/>
      <c r="BY53" s="396"/>
      <c r="BZ53" s="396"/>
      <c r="CA53" s="396"/>
      <c r="CB53" s="396"/>
      <c r="CC53" s="396"/>
      <c r="CD53" s="396"/>
      <c r="CE53" s="396"/>
      <c r="CO53" s="375" t="str">
        <f>TABLE3!BA55</f>
        <v>Papouasie-Nouvelle-Guinée</v>
      </c>
    </row>
    <row r="54" spans="1:93" x14ac:dyDescent="0.2">
      <c r="A54" s="141" t="s">
        <v>317</v>
      </c>
      <c r="B54" s="141" t="s">
        <v>604</v>
      </c>
      <c r="C54" s="135" t="str">
        <f>TABLE3!B56</f>
        <v>PERU</v>
      </c>
      <c r="D54" s="141"/>
      <c r="E54" s="492" t="str">
        <f>TABLE3!C56</f>
        <v xml:space="preserve">البيرو </v>
      </c>
      <c r="F54" s="140"/>
      <c r="G54" s="140"/>
      <c r="H54" s="140"/>
      <c r="I54" s="140"/>
      <c r="J54" s="140"/>
      <c r="K54" s="140"/>
      <c r="L54" s="140"/>
      <c r="M54" s="140"/>
      <c r="N54" s="140"/>
      <c r="O54" s="140"/>
      <c r="P54" s="140"/>
      <c r="Q54" s="140"/>
      <c r="R54" s="140"/>
      <c r="S54" s="140"/>
      <c r="T54" s="140"/>
      <c r="U54" s="140"/>
      <c r="V54" s="140"/>
      <c r="W54" s="140"/>
      <c r="X54" s="140"/>
      <c r="Y54" s="140"/>
      <c r="Z54" s="140"/>
      <c r="AA54" s="140"/>
      <c r="AB54" s="140">
        <v>0</v>
      </c>
      <c r="BH54" s="396" t="str">
        <f>E54</f>
        <v xml:space="preserve">البيرو </v>
      </c>
      <c r="BI54" s="396"/>
      <c r="BJ54" s="396"/>
      <c r="BK54" s="396"/>
      <c r="BL54" s="396"/>
      <c r="BM54" s="396"/>
      <c r="BN54" s="396"/>
      <c r="BO54" s="396"/>
      <c r="BP54" s="396"/>
      <c r="BQ54" s="396"/>
      <c r="BR54" s="396"/>
      <c r="BS54" s="396"/>
      <c r="BT54" s="396"/>
      <c r="BU54" s="396"/>
      <c r="BV54" s="396"/>
      <c r="BW54" s="396"/>
      <c r="BX54" s="396"/>
      <c r="BY54" s="396"/>
      <c r="BZ54" s="396"/>
      <c r="CA54" s="396"/>
      <c r="CB54" s="396"/>
      <c r="CC54" s="396"/>
      <c r="CD54" s="396"/>
      <c r="CE54" s="396"/>
      <c r="CO54" s="375" t="str">
        <f>TABLE3!BA56</f>
        <v>Pérou</v>
      </c>
    </row>
    <row r="55" spans="1:93" x14ac:dyDescent="0.2">
      <c r="A55" s="141" t="s">
        <v>317</v>
      </c>
      <c r="B55" s="141" t="s">
        <v>604</v>
      </c>
      <c r="C55" s="135" t="str">
        <f>TABLE3!B57</f>
        <v>POLAND</v>
      </c>
      <c r="D55" s="141"/>
      <c r="E55" s="492" t="str">
        <f>TABLE3!C57</f>
        <v xml:space="preserve">بولندا </v>
      </c>
      <c r="F55" s="140"/>
      <c r="G55" s="140"/>
      <c r="H55" s="140"/>
      <c r="I55" s="140"/>
      <c r="J55" s="140"/>
      <c r="K55" s="140"/>
      <c r="L55" s="140"/>
      <c r="M55" s="140"/>
      <c r="N55" s="140"/>
      <c r="O55" s="140"/>
      <c r="P55" s="140"/>
      <c r="Q55" s="140"/>
      <c r="R55" s="140"/>
      <c r="S55" s="140"/>
      <c r="T55" s="140"/>
      <c r="U55" s="140"/>
      <c r="V55" s="140"/>
      <c r="W55" s="140"/>
      <c r="X55" s="140"/>
      <c r="Y55" s="140"/>
      <c r="Z55" s="140"/>
      <c r="AA55" s="140"/>
      <c r="AB55" s="140">
        <v>0</v>
      </c>
      <c r="BH55" s="396" t="str">
        <f t="shared" si="1"/>
        <v xml:space="preserve">بولندا </v>
      </c>
      <c r="BI55" s="396"/>
      <c r="BJ55" s="396"/>
      <c r="BK55" s="396"/>
      <c r="BL55" s="396"/>
      <c r="BM55" s="396"/>
      <c r="BN55" s="396"/>
      <c r="BO55" s="396"/>
      <c r="BP55" s="396"/>
      <c r="BQ55" s="396"/>
      <c r="BR55" s="396"/>
      <c r="BS55" s="396"/>
      <c r="BT55" s="396"/>
      <c r="BU55" s="396"/>
      <c r="BV55" s="396"/>
      <c r="BW55" s="396"/>
      <c r="BX55" s="396"/>
      <c r="BY55" s="396"/>
      <c r="BZ55" s="396"/>
      <c r="CA55" s="396"/>
      <c r="CB55" s="396"/>
      <c r="CC55" s="396"/>
      <c r="CD55" s="396"/>
      <c r="CE55" s="396"/>
      <c r="CO55" s="375" t="str">
        <f>TABLE3!BA57</f>
        <v>Pologne</v>
      </c>
    </row>
    <row r="56" spans="1:93" x14ac:dyDescent="0.2">
      <c r="A56" s="141" t="s">
        <v>317</v>
      </c>
      <c r="B56" s="141" t="s">
        <v>604</v>
      </c>
      <c r="C56" s="135" t="str">
        <f>TABLE3!B58</f>
        <v>PORTUGAL</v>
      </c>
      <c r="D56" s="141"/>
      <c r="E56" s="492" t="str">
        <f>TABLE3!C58</f>
        <v xml:space="preserve">البرتغال </v>
      </c>
      <c r="F56" s="140"/>
      <c r="G56" s="140"/>
      <c r="H56" s="140"/>
      <c r="I56" s="140"/>
      <c r="J56" s="140"/>
      <c r="K56" s="140"/>
      <c r="L56" s="140"/>
      <c r="M56" s="140"/>
      <c r="N56" s="140"/>
      <c r="O56" s="140"/>
      <c r="P56" s="140"/>
      <c r="Q56" s="140"/>
      <c r="R56" s="140"/>
      <c r="S56" s="140"/>
      <c r="T56" s="140"/>
      <c r="U56" s="140"/>
      <c r="V56" s="140"/>
      <c r="W56" s="140"/>
      <c r="X56" s="140"/>
      <c r="Y56" s="140"/>
      <c r="Z56" s="140"/>
      <c r="AA56" s="140"/>
      <c r="AB56" s="140">
        <v>0</v>
      </c>
      <c r="BH56" s="396" t="str">
        <f t="shared" si="1"/>
        <v xml:space="preserve">البرتغال </v>
      </c>
      <c r="BI56" s="396"/>
      <c r="BJ56" s="396"/>
      <c r="BK56" s="396"/>
      <c r="BL56" s="396"/>
      <c r="BM56" s="396"/>
      <c r="BN56" s="396"/>
      <c r="BO56" s="396"/>
      <c r="BP56" s="396"/>
      <c r="BQ56" s="396"/>
      <c r="BR56" s="396"/>
      <c r="BS56" s="396"/>
      <c r="BT56" s="396"/>
      <c r="BU56" s="396"/>
      <c r="BV56" s="396"/>
      <c r="BW56" s="396"/>
      <c r="BX56" s="396"/>
      <c r="BY56" s="396"/>
      <c r="BZ56" s="396"/>
      <c r="CA56" s="396"/>
      <c r="CB56" s="396"/>
      <c r="CC56" s="396"/>
      <c r="CD56" s="396"/>
      <c r="CE56" s="396"/>
      <c r="CO56" s="375" t="str">
        <f>TABLE3!BA58</f>
        <v>Portugal</v>
      </c>
    </row>
    <row r="57" spans="1:93" x14ac:dyDescent="0.2">
      <c r="A57" s="141" t="s">
        <v>317</v>
      </c>
      <c r="B57" s="141" t="s">
        <v>604</v>
      </c>
      <c r="C57" s="135" t="str">
        <f>TABLE3!B59</f>
        <v>QATAR</v>
      </c>
      <c r="D57" s="141"/>
      <c r="E57" s="492" t="str">
        <f>TABLE3!C59</f>
        <v xml:space="preserve">قطر </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v>0</v>
      </c>
      <c r="BH57" s="396" t="str">
        <f t="shared" si="1"/>
        <v xml:space="preserve">قطر </v>
      </c>
      <c r="BI57" s="396"/>
      <c r="BJ57" s="396"/>
      <c r="BK57" s="396"/>
      <c r="BL57" s="396"/>
      <c r="BM57" s="396"/>
      <c r="BN57" s="396"/>
      <c r="BO57" s="396"/>
      <c r="BP57" s="396"/>
      <c r="BQ57" s="396"/>
      <c r="BR57" s="396"/>
      <c r="BS57" s="396"/>
      <c r="BT57" s="396"/>
      <c r="BU57" s="396"/>
      <c r="BV57" s="396"/>
      <c r="BW57" s="396"/>
      <c r="BX57" s="396"/>
      <c r="BY57" s="396"/>
      <c r="BZ57" s="396"/>
      <c r="CA57" s="396"/>
      <c r="CB57" s="396"/>
      <c r="CC57" s="396"/>
      <c r="CD57" s="396"/>
      <c r="CE57" s="396"/>
      <c r="CO57" s="375" t="str">
        <f>TABLE3!BA59</f>
        <v xml:space="preserve">Qatar </v>
      </c>
    </row>
    <row r="58" spans="1:93" x14ac:dyDescent="0.2">
      <c r="A58" s="141" t="s">
        <v>317</v>
      </c>
      <c r="B58" s="141" t="s">
        <v>604</v>
      </c>
      <c r="C58" s="135" t="str">
        <f>TABLE3!B60</f>
        <v>ROMANIA</v>
      </c>
      <c r="D58" s="141"/>
      <c r="E58" s="492" t="str">
        <f>TABLE3!C60</f>
        <v xml:space="preserve">رومانيا </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v>0</v>
      </c>
      <c r="BH58" s="396" t="str">
        <f t="shared" si="1"/>
        <v xml:space="preserve">رومانيا </v>
      </c>
      <c r="BI58" s="396"/>
      <c r="BJ58" s="396"/>
      <c r="BK58" s="396"/>
      <c r="BL58" s="396"/>
      <c r="BM58" s="396"/>
      <c r="BN58" s="396"/>
      <c r="BO58" s="396"/>
      <c r="BP58" s="396"/>
      <c r="BQ58" s="396"/>
      <c r="BR58" s="396"/>
      <c r="BS58" s="396"/>
      <c r="BT58" s="396"/>
      <c r="BU58" s="396"/>
      <c r="BV58" s="396"/>
      <c r="BW58" s="396"/>
      <c r="BX58" s="396"/>
      <c r="BY58" s="396"/>
      <c r="BZ58" s="396"/>
      <c r="CA58" s="396"/>
      <c r="CB58" s="396"/>
      <c r="CC58" s="396"/>
      <c r="CD58" s="396"/>
      <c r="CE58" s="396"/>
      <c r="CO58" s="375" t="str">
        <f>TABLE3!BA60</f>
        <v>Roumanie</v>
      </c>
    </row>
    <row r="59" spans="1:93" x14ac:dyDescent="0.2">
      <c r="A59" s="141" t="s">
        <v>317</v>
      </c>
      <c r="B59" s="141" t="s">
        <v>604</v>
      </c>
      <c r="C59" s="135" t="str">
        <f>TABLE3!B61</f>
        <v>RUSSIA</v>
      </c>
      <c r="D59" s="141"/>
      <c r="E59" s="533" t="str">
        <f>TABLE3!C61</f>
        <v xml:space="preserve">الاتحاد الروسي </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v>0</v>
      </c>
      <c r="BH59" s="396" t="str">
        <f t="shared" si="1"/>
        <v xml:space="preserve">الاتحاد الروسي </v>
      </c>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O59" s="375" t="str">
        <f>TABLE3!BA61</f>
        <v>Fédération de Russie</v>
      </c>
    </row>
    <row r="60" spans="1:93" x14ac:dyDescent="0.2">
      <c r="A60" s="141" t="s">
        <v>317</v>
      </c>
      <c r="B60" s="141" t="s">
        <v>604</v>
      </c>
      <c r="C60" s="33" t="str">
        <f>TABLE3!B62</f>
        <v>SERBIA</v>
      </c>
      <c r="D60" s="141"/>
      <c r="E60" s="533" t="str">
        <f>TABLE3!C62</f>
        <v xml:space="preserve">صربيا </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v>0</v>
      </c>
      <c r="BH60" s="396" t="str">
        <f t="shared" si="1"/>
        <v xml:space="preserve">صربيا </v>
      </c>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O60" s="375" t="str">
        <f>TABLE3!BA62</f>
        <v>Serbie</v>
      </c>
    </row>
    <row r="61" spans="1:93" x14ac:dyDescent="0.2">
      <c r="A61" s="141" t="s">
        <v>317</v>
      </c>
      <c r="B61" s="141" t="s">
        <v>604</v>
      </c>
      <c r="C61" s="135" t="str">
        <f>TABLE3!B63</f>
        <v>SLOVAKIA</v>
      </c>
      <c r="D61" s="141"/>
      <c r="E61" s="492" t="str">
        <f>TABLE3!C63</f>
        <v xml:space="preserve">الجمهورية السلوفاكية </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v>0</v>
      </c>
      <c r="BH61" s="396" t="str">
        <f t="shared" si="1"/>
        <v xml:space="preserve">الجمهورية السلوفاكية </v>
      </c>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O61" s="375" t="str">
        <f>TABLE3!BA63</f>
        <v>République Slovaque</v>
      </c>
    </row>
    <row r="62" spans="1:93" x14ac:dyDescent="0.2">
      <c r="A62" s="141" t="s">
        <v>317</v>
      </c>
      <c r="B62" s="141" t="s">
        <v>604</v>
      </c>
      <c r="C62" s="33" t="str">
        <f>TABLE3!B64</f>
        <v>SLOVENIA</v>
      </c>
      <c r="D62" s="141"/>
      <c r="E62" s="533" t="str">
        <f>TABLE3!C64</f>
        <v xml:space="preserve">سلوفينيا </v>
      </c>
      <c r="F62" s="160"/>
      <c r="G62" s="140"/>
      <c r="H62" s="140"/>
      <c r="I62" s="140"/>
      <c r="J62" s="140"/>
      <c r="K62" s="140"/>
      <c r="L62" s="140"/>
      <c r="M62" s="140"/>
      <c r="N62" s="160"/>
      <c r="O62" s="140"/>
      <c r="P62" s="140"/>
      <c r="Q62" s="140"/>
      <c r="R62" s="140"/>
      <c r="S62" s="140"/>
      <c r="T62" s="140"/>
      <c r="U62" s="140"/>
      <c r="V62" s="140"/>
      <c r="W62" s="140"/>
      <c r="X62" s="140"/>
      <c r="Y62" s="140"/>
      <c r="Z62" s="140"/>
      <c r="AA62" s="140"/>
      <c r="AB62" s="160">
        <v>0</v>
      </c>
      <c r="BH62" s="396" t="str">
        <f t="shared" si="1"/>
        <v xml:space="preserve">سلوفينيا </v>
      </c>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O62" s="375" t="str">
        <f>TABLE3!BA64</f>
        <v>Slovénie</v>
      </c>
    </row>
    <row r="63" spans="1:93" x14ac:dyDescent="0.2">
      <c r="A63" s="141" t="s">
        <v>317</v>
      </c>
      <c r="B63" s="141" t="s">
        <v>604</v>
      </c>
      <c r="C63" s="135" t="str">
        <f>TABLE3!B65</f>
        <v>SPAIN</v>
      </c>
      <c r="D63" s="141"/>
      <c r="E63" s="492" t="str">
        <f>TABLE3!C65</f>
        <v xml:space="preserve">إسبانيا </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v>0</v>
      </c>
      <c r="BH63" s="396" t="str">
        <f t="shared" si="1"/>
        <v xml:space="preserve">إسبانيا </v>
      </c>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O63" s="375" t="str">
        <f>TABLE3!BA65</f>
        <v>Espagne</v>
      </c>
    </row>
    <row r="64" spans="1:93" x14ac:dyDescent="0.2">
      <c r="A64" s="141" t="s">
        <v>317</v>
      </c>
      <c r="B64" s="141" t="s">
        <v>604</v>
      </c>
      <c r="C64" s="135" t="str">
        <f>TABLE3!B66</f>
        <v>SWEDEN</v>
      </c>
      <c r="D64" s="141"/>
      <c r="E64" s="492" t="str">
        <f>TABLE3!C66</f>
        <v xml:space="preserve">السويد </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v>0</v>
      </c>
      <c r="BH64" s="396" t="str">
        <f t="shared" si="1"/>
        <v xml:space="preserve">السويد </v>
      </c>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O64" s="375" t="str">
        <f>TABLE3!BA66</f>
        <v>Suède</v>
      </c>
    </row>
    <row r="65" spans="1:93" x14ac:dyDescent="0.2">
      <c r="A65" s="141" t="s">
        <v>317</v>
      </c>
      <c r="B65" s="141" t="s">
        <v>604</v>
      </c>
      <c r="C65" s="135" t="str">
        <f>TABLE3!B67</f>
        <v>SWITLAND</v>
      </c>
      <c r="D65" s="141"/>
      <c r="E65" s="492" t="str">
        <f>TABLE3!C67</f>
        <v xml:space="preserve">سويسرا </v>
      </c>
      <c r="F65" s="140"/>
      <c r="G65" s="140"/>
      <c r="H65" s="140"/>
      <c r="I65" s="140"/>
      <c r="J65" s="140"/>
      <c r="K65" s="140"/>
      <c r="L65" s="140"/>
      <c r="M65" s="140"/>
      <c r="N65" s="140"/>
      <c r="O65" s="140"/>
      <c r="P65" s="140"/>
      <c r="Q65" s="140"/>
      <c r="R65" s="140"/>
      <c r="S65" s="140"/>
      <c r="T65" s="140"/>
      <c r="U65" s="140"/>
      <c r="V65" s="140"/>
      <c r="W65" s="140"/>
      <c r="X65" s="140"/>
      <c r="Y65" s="140"/>
      <c r="Z65" s="140"/>
      <c r="AA65" s="140"/>
      <c r="AB65" s="140">
        <v>0</v>
      </c>
      <c r="BH65" s="396" t="str">
        <f t="shared" si="1"/>
        <v xml:space="preserve">سويسرا </v>
      </c>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O65" s="375" t="str">
        <f>TABLE3!BA67</f>
        <v>Suisse</v>
      </c>
    </row>
    <row r="66" spans="1:93" x14ac:dyDescent="0.2">
      <c r="A66" s="141" t="s">
        <v>317</v>
      </c>
      <c r="B66" s="141" t="s">
        <v>604</v>
      </c>
      <c r="C66" s="135" t="str">
        <f>TABLE3!B68</f>
        <v>TRINIDAD</v>
      </c>
      <c r="D66" s="141"/>
      <c r="E66" s="492" t="str">
        <f>TABLE3!C68</f>
        <v xml:space="preserve">ترينيداد وتوباغو </v>
      </c>
      <c r="F66" s="140"/>
      <c r="G66" s="140"/>
      <c r="H66" s="140"/>
      <c r="I66" s="140"/>
      <c r="J66" s="140"/>
      <c r="K66" s="140"/>
      <c r="L66" s="140"/>
      <c r="M66" s="140"/>
      <c r="N66" s="140"/>
      <c r="O66" s="140"/>
      <c r="P66" s="140"/>
      <c r="Q66" s="140"/>
      <c r="R66" s="140"/>
      <c r="S66" s="140"/>
      <c r="T66" s="140"/>
      <c r="U66" s="140"/>
      <c r="V66" s="140"/>
      <c r="W66" s="140"/>
      <c r="X66" s="140"/>
      <c r="Y66" s="140"/>
      <c r="Z66" s="140"/>
      <c r="AA66" s="140"/>
      <c r="AB66" s="140">
        <v>0</v>
      </c>
      <c r="BH66" s="396" t="str">
        <f t="shared" si="1"/>
        <v xml:space="preserve">ترينيداد وتوباغو </v>
      </c>
      <c r="BI66" s="396"/>
      <c r="BJ66" s="396"/>
      <c r="BK66" s="396"/>
      <c r="BL66" s="396"/>
      <c r="BM66" s="396"/>
      <c r="BN66" s="396"/>
      <c r="BO66" s="396"/>
      <c r="BP66" s="396"/>
      <c r="BQ66" s="396"/>
      <c r="BR66" s="396"/>
      <c r="BS66" s="396"/>
      <c r="BT66" s="396"/>
      <c r="BU66" s="396"/>
      <c r="BV66" s="396"/>
      <c r="BW66" s="396"/>
      <c r="BX66" s="396"/>
      <c r="BY66" s="396"/>
      <c r="BZ66" s="396"/>
      <c r="CA66" s="396"/>
      <c r="CB66" s="396"/>
      <c r="CC66" s="396"/>
      <c r="CD66" s="396"/>
      <c r="CE66" s="396"/>
      <c r="CO66" s="375" t="str">
        <f>TABLE3!BA68</f>
        <v>Trinité et Tobago</v>
      </c>
    </row>
    <row r="67" spans="1:93" x14ac:dyDescent="0.2">
      <c r="A67" s="141" t="s">
        <v>317</v>
      </c>
      <c r="B67" s="141" t="s">
        <v>604</v>
      </c>
      <c r="C67" s="135" t="str">
        <f>TABLE3!B69</f>
        <v>TURKEY</v>
      </c>
      <c r="D67" s="141"/>
      <c r="E67" s="492" t="str">
        <f>TABLE3!C69</f>
        <v xml:space="preserve">تركيا </v>
      </c>
      <c r="F67" s="140"/>
      <c r="G67" s="140"/>
      <c r="H67" s="140"/>
      <c r="I67" s="140"/>
      <c r="J67" s="140"/>
      <c r="K67" s="140"/>
      <c r="L67" s="140"/>
      <c r="M67" s="140"/>
      <c r="N67" s="140"/>
      <c r="O67" s="140"/>
      <c r="P67" s="140"/>
      <c r="Q67" s="140"/>
      <c r="R67" s="140"/>
      <c r="S67" s="140"/>
      <c r="T67" s="140"/>
      <c r="U67" s="140"/>
      <c r="V67" s="140"/>
      <c r="W67" s="140"/>
      <c r="X67" s="140"/>
      <c r="Y67" s="140"/>
      <c r="Z67" s="140"/>
      <c r="AA67" s="140"/>
      <c r="AB67" s="140">
        <v>0</v>
      </c>
      <c r="BH67" s="396" t="str">
        <f t="shared" si="1"/>
        <v xml:space="preserve">تركيا </v>
      </c>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O67" s="375" t="str">
        <f>TABLE3!BA69</f>
        <v>Turquie</v>
      </c>
    </row>
    <row r="68" spans="1:93" x14ac:dyDescent="0.2">
      <c r="A68" s="141" t="s">
        <v>317</v>
      </c>
      <c r="B68" s="141" t="s">
        <v>604</v>
      </c>
      <c r="C68" s="135" t="str">
        <f>TABLE3!B70</f>
        <v>TURKMENIST</v>
      </c>
      <c r="D68" s="141"/>
      <c r="E68" s="533" t="str">
        <f>TABLE3!C70</f>
        <v xml:space="preserve">تركمانستان </v>
      </c>
      <c r="F68" s="160"/>
      <c r="G68" s="140"/>
      <c r="H68" s="140"/>
      <c r="I68" s="140"/>
      <c r="J68" s="140"/>
      <c r="K68" s="140"/>
      <c r="L68" s="140"/>
      <c r="M68" s="140"/>
      <c r="N68" s="160"/>
      <c r="O68" s="140"/>
      <c r="P68" s="140"/>
      <c r="Q68" s="140"/>
      <c r="R68" s="140"/>
      <c r="S68" s="140"/>
      <c r="T68" s="140"/>
      <c r="U68" s="140"/>
      <c r="V68" s="140"/>
      <c r="W68" s="140"/>
      <c r="X68" s="140"/>
      <c r="Y68" s="140"/>
      <c r="Z68" s="140"/>
      <c r="AA68" s="140"/>
      <c r="AB68" s="160">
        <v>0</v>
      </c>
      <c r="BH68" s="396" t="str">
        <f t="shared" si="1"/>
        <v xml:space="preserve">تركمانستان </v>
      </c>
      <c r="BI68" s="396"/>
      <c r="BJ68" s="396"/>
      <c r="BK68" s="396"/>
      <c r="BL68" s="396"/>
      <c r="BM68" s="396"/>
      <c r="BN68" s="396"/>
      <c r="BO68" s="396"/>
      <c r="BP68" s="396"/>
      <c r="BQ68" s="396"/>
      <c r="BR68" s="396"/>
      <c r="BS68" s="396"/>
      <c r="BT68" s="396"/>
      <c r="BU68" s="396"/>
      <c r="BV68" s="396"/>
      <c r="BW68" s="396"/>
      <c r="BX68" s="396"/>
      <c r="BY68" s="396"/>
      <c r="BZ68" s="396"/>
      <c r="CA68" s="396"/>
      <c r="CB68" s="396"/>
      <c r="CC68" s="396"/>
      <c r="CD68" s="396"/>
      <c r="CE68" s="396"/>
      <c r="CO68" s="375" t="str">
        <f>TABLE3!BA70</f>
        <v xml:space="preserve">Turkménistan </v>
      </c>
    </row>
    <row r="69" spans="1:93" x14ac:dyDescent="0.2">
      <c r="A69" s="141" t="s">
        <v>317</v>
      </c>
      <c r="B69" s="141" t="s">
        <v>604</v>
      </c>
      <c r="C69" s="135" t="str">
        <f>TABLE3!B71</f>
        <v>UKRAINE</v>
      </c>
      <c r="D69" s="141"/>
      <c r="E69" s="533" t="str">
        <f>TABLE3!C71</f>
        <v xml:space="preserve">أوكرانيا </v>
      </c>
      <c r="F69" s="160"/>
      <c r="G69" s="140"/>
      <c r="H69" s="140"/>
      <c r="I69" s="140"/>
      <c r="J69" s="140"/>
      <c r="K69" s="140"/>
      <c r="L69" s="140"/>
      <c r="M69" s="140"/>
      <c r="N69" s="160"/>
      <c r="O69" s="140"/>
      <c r="P69" s="140"/>
      <c r="Q69" s="140"/>
      <c r="R69" s="140"/>
      <c r="S69" s="140"/>
      <c r="T69" s="140"/>
      <c r="U69" s="140"/>
      <c r="V69" s="140"/>
      <c r="W69" s="140"/>
      <c r="X69" s="140"/>
      <c r="Y69" s="140"/>
      <c r="Z69" s="140"/>
      <c r="AA69" s="140"/>
      <c r="AB69" s="160">
        <v>0</v>
      </c>
      <c r="BH69" s="396" t="str">
        <f t="shared" si="1"/>
        <v xml:space="preserve">أوكرانيا </v>
      </c>
      <c r="BI69" s="396"/>
      <c r="BJ69" s="396"/>
      <c r="BK69" s="396"/>
      <c r="BL69" s="396"/>
      <c r="BM69" s="396"/>
      <c r="BN69" s="396"/>
      <c r="BO69" s="396"/>
      <c r="BP69" s="396"/>
      <c r="BQ69" s="396"/>
      <c r="BR69" s="396"/>
      <c r="BS69" s="396"/>
      <c r="BT69" s="396"/>
      <c r="BU69" s="396"/>
      <c r="BV69" s="396"/>
      <c r="BW69" s="396"/>
      <c r="BX69" s="396"/>
      <c r="BY69" s="396"/>
      <c r="BZ69" s="396"/>
      <c r="CA69" s="396"/>
      <c r="CB69" s="396"/>
      <c r="CC69" s="396"/>
      <c r="CD69" s="396"/>
      <c r="CE69" s="396"/>
      <c r="CO69" s="375" t="str">
        <f>TABLE3!BA71</f>
        <v>Ukraine</v>
      </c>
    </row>
    <row r="70" spans="1:93" x14ac:dyDescent="0.2">
      <c r="A70" s="141" t="s">
        <v>317</v>
      </c>
      <c r="B70" s="141" t="s">
        <v>604</v>
      </c>
      <c r="C70" s="135" t="str">
        <f>TABLE3!B72</f>
        <v>UAE</v>
      </c>
      <c r="D70" s="141"/>
      <c r="E70" s="492" t="str">
        <f>TABLE3!C72</f>
        <v xml:space="preserve">الأمارات العربية المتحدة </v>
      </c>
      <c r="F70" s="140"/>
      <c r="G70" s="140"/>
      <c r="H70" s="140"/>
      <c r="I70" s="140"/>
      <c r="J70" s="140"/>
      <c r="K70" s="140"/>
      <c r="L70" s="140"/>
      <c r="M70" s="140"/>
      <c r="N70" s="140"/>
      <c r="O70" s="140"/>
      <c r="P70" s="140"/>
      <c r="Q70" s="140"/>
      <c r="R70" s="140"/>
      <c r="S70" s="140"/>
      <c r="T70" s="140"/>
      <c r="U70" s="140"/>
      <c r="V70" s="140"/>
      <c r="W70" s="140"/>
      <c r="X70" s="140"/>
      <c r="Y70" s="140"/>
      <c r="Z70" s="140"/>
      <c r="AA70" s="140"/>
      <c r="AB70" s="140">
        <v>0</v>
      </c>
      <c r="BH70" s="396" t="str">
        <f t="shared" si="1"/>
        <v xml:space="preserve">الأمارات العربية المتحدة </v>
      </c>
      <c r="BI70" s="396"/>
      <c r="BJ70" s="396"/>
      <c r="BK70" s="396"/>
      <c r="BL70" s="396"/>
      <c r="BM70" s="396"/>
      <c r="BN70" s="396"/>
      <c r="BO70" s="396"/>
      <c r="BP70" s="396"/>
      <c r="BQ70" s="396"/>
      <c r="BR70" s="396"/>
      <c r="BS70" s="396"/>
      <c r="BT70" s="396"/>
      <c r="BU70" s="396"/>
      <c r="BV70" s="396"/>
      <c r="BW70" s="396"/>
      <c r="BX70" s="396"/>
      <c r="BY70" s="396"/>
      <c r="BZ70" s="396"/>
      <c r="CA70" s="396"/>
      <c r="CB70" s="396"/>
      <c r="CC70" s="396"/>
      <c r="CD70" s="396"/>
      <c r="CE70" s="396"/>
      <c r="CO70" s="375" t="str">
        <f>TABLE3!BA72</f>
        <v>Emirats arabes unis</v>
      </c>
    </row>
    <row r="71" spans="1:93" x14ac:dyDescent="0.2">
      <c r="A71" s="141" t="s">
        <v>317</v>
      </c>
      <c r="B71" s="141" t="s">
        <v>604</v>
      </c>
      <c r="C71" s="135" t="str">
        <f>TABLE3!B73</f>
        <v>UK</v>
      </c>
      <c r="D71" s="141"/>
      <c r="E71" s="492" t="str">
        <f>TABLE3!C73</f>
        <v xml:space="preserve">المملكة المتحدة </v>
      </c>
      <c r="F71" s="140"/>
      <c r="G71" s="140"/>
      <c r="H71" s="140"/>
      <c r="I71" s="140"/>
      <c r="J71" s="140"/>
      <c r="K71" s="140"/>
      <c r="L71" s="140"/>
      <c r="M71" s="140"/>
      <c r="N71" s="140"/>
      <c r="O71" s="140"/>
      <c r="P71" s="140"/>
      <c r="Q71" s="140"/>
      <c r="R71" s="140"/>
      <c r="S71" s="140"/>
      <c r="T71" s="140"/>
      <c r="U71" s="140"/>
      <c r="V71" s="140"/>
      <c r="W71" s="140"/>
      <c r="X71" s="140"/>
      <c r="Y71" s="140"/>
      <c r="Z71" s="140"/>
      <c r="AA71" s="140"/>
      <c r="AB71" s="140">
        <v>0</v>
      </c>
      <c r="BH71" s="396" t="str">
        <f t="shared" si="1"/>
        <v xml:space="preserve">المملكة المتحدة </v>
      </c>
      <c r="BI71" s="396"/>
      <c r="BJ71" s="396"/>
      <c r="BK71" s="396"/>
      <c r="BL71" s="396"/>
      <c r="BM71" s="396"/>
      <c r="BN71" s="396"/>
      <c r="BO71" s="396"/>
      <c r="BP71" s="396"/>
      <c r="BQ71" s="396"/>
      <c r="BR71" s="396"/>
      <c r="BS71" s="396"/>
      <c r="BT71" s="396"/>
      <c r="BU71" s="396"/>
      <c r="BV71" s="396"/>
      <c r="BW71" s="396"/>
      <c r="BX71" s="396"/>
      <c r="BY71" s="396"/>
      <c r="BZ71" s="396"/>
      <c r="CA71" s="396"/>
      <c r="CB71" s="396"/>
      <c r="CC71" s="396"/>
      <c r="CD71" s="396"/>
      <c r="CE71" s="396"/>
      <c r="CO71" s="375" t="str">
        <f>TABLE3!BA73</f>
        <v>Royaume-Uni</v>
      </c>
    </row>
    <row r="72" spans="1:93" x14ac:dyDescent="0.2">
      <c r="A72" s="141" t="s">
        <v>317</v>
      </c>
      <c r="B72" s="141" t="s">
        <v>604</v>
      </c>
      <c r="C72" s="135" t="str">
        <f>TABLE3!B74</f>
        <v>USA</v>
      </c>
      <c r="D72" s="141"/>
      <c r="E72" s="492" t="str">
        <f>TABLE3!C74</f>
        <v xml:space="preserve">الولايات المتحدة </v>
      </c>
      <c r="F72" s="140"/>
      <c r="G72" s="140"/>
      <c r="H72" s="140"/>
      <c r="I72" s="140"/>
      <c r="J72" s="140"/>
      <c r="K72" s="140"/>
      <c r="L72" s="140"/>
      <c r="M72" s="140"/>
      <c r="N72" s="140"/>
      <c r="O72" s="140"/>
      <c r="P72" s="140"/>
      <c r="Q72" s="140"/>
      <c r="R72" s="140"/>
      <c r="S72" s="140"/>
      <c r="T72" s="140"/>
      <c r="U72" s="140"/>
      <c r="V72" s="140"/>
      <c r="W72" s="140"/>
      <c r="X72" s="140"/>
      <c r="Y72" s="140"/>
      <c r="Z72" s="140"/>
      <c r="AA72" s="140"/>
      <c r="AB72" s="140">
        <v>0</v>
      </c>
      <c r="BH72" s="396" t="str">
        <f t="shared" si="1"/>
        <v xml:space="preserve">الولايات المتحدة </v>
      </c>
      <c r="BI72" s="396"/>
      <c r="BJ72" s="396"/>
      <c r="BK72" s="396"/>
      <c r="BL72" s="396"/>
      <c r="BM72" s="396"/>
      <c r="BN72" s="396"/>
      <c r="BO72" s="396"/>
      <c r="BP72" s="396"/>
      <c r="BQ72" s="396"/>
      <c r="BR72" s="396"/>
      <c r="BS72" s="396"/>
      <c r="BT72" s="396"/>
      <c r="BU72" s="396"/>
      <c r="BV72" s="396"/>
      <c r="BW72" s="396"/>
      <c r="BX72" s="396"/>
      <c r="BY72" s="396"/>
      <c r="BZ72" s="396"/>
      <c r="CA72" s="396"/>
      <c r="CB72" s="396"/>
      <c r="CC72" s="396"/>
      <c r="CD72" s="396"/>
      <c r="CE72" s="396"/>
      <c r="CO72" s="375" t="str">
        <f>TABLE3!BA74</f>
        <v>Etats-Unis</v>
      </c>
    </row>
    <row r="73" spans="1:93" x14ac:dyDescent="0.2">
      <c r="A73" s="141" t="s">
        <v>317</v>
      </c>
      <c r="B73" s="141" t="s">
        <v>604</v>
      </c>
      <c r="C73" s="135" t="str">
        <f>TABLE3!B75</f>
        <v>UZBEKISTAN</v>
      </c>
      <c r="D73" s="141"/>
      <c r="E73" s="492" t="str">
        <f>TABLE3!C75</f>
        <v xml:space="preserve">أوزبكستان </v>
      </c>
      <c r="F73" s="140"/>
      <c r="G73" s="140"/>
      <c r="H73" s="140"/>
      <c r="I73" s="140"/>
      <c r="J73" s="140"/>
      <c r="K73" s="140"/>
      <c r="L73" s="140"/>
      <c r="M73" s="140"/>
      <c r="N73" s="140"/>
      <c r="O73" s="140"/>
      <c r="P73" s="140"/>
      <c r="Q73" s="140"/>
      <c r="R73" s="140"/>
      <c r="S73" s="140"/>
      <c r="T73" s="140"/>
      <c r="U73" s="140"/>
      <c r="V73" s="140"/>
      <c r="W73" s="140"/>
      <c r="X73" s="140"/>
      <c r="Y73" s="140"/>
      <c r="Z73" s="140"/>
      <c r="AA73" s="140"/>
      <c r="AB73" s="140">
        <v>0</v>
      </c>
      <c r="BH73" s="396" t="str">
        <f t="shared" si="1"/>
        <v xml:space="preserve">أوزبكستان </v>
      </c>
      <c r="BI73" s="396"/>
      <c r="BJ73" s="396"/>
      <c r="BK73" s="396"/>
      <c r="BL73" s="396"/>
      <c r="BM73" s="396"/>
      <c r="BN73" s="396"/>
      <c r="BO73" s="396"/>
      <c r="BP73" s="396"/>
      <c r="BQ73" s="396"/>
      <c r="BR73" s="396"/>
      <c r="BS73" s="396"/>
      <c r="BT73" s="396"/>
      <c r="BU73" s="396"/>
      <c r="BV73" s="396"/>
      <c r="BW73" s="396"/>
      <c r="BX73" s="396"/>
      <c r="BY73" s="396"/>
      <c r="BZ73" s="396"/>
      <c r="CA73" s="396"/>
      <c r="CB73" s="396"/>
      <c r="CC73" s="396"/>
      <c r="CD73" s="396"/>
      <c r="CE73" s="396"/>
      <c r="CO73" s="375" t="str">
        <f>TABLE3!BA75</f>
        <v>Ouzbékistan</v>
      </c>
    </row>
    <row r="74" spans="1:93" x14ac:dyDescent="0.2">
      <c r="A74" s="141" t="s">
        <v>317</v>
      </c>
      <c r="B74" s="141" t="s">
        <v>604</v>
      </c>
      <c r="C74" s="135" t="str">
        <f>TABLE3!B76</f>
        <v>YEMEN</v>
      </c>
      <c r="D74" s="141"/>
      <c r="E74" s="492" t="str">
        <f>TABLE3!C76</f>
        <v>اليمن</v>
      </c>
      <c r="F74" s="140"/>
      <c r="G74" s="140"/>
      <c r="H74" s="140"/>
      <c r="I74" s="140"/>
      <c r="J74" s="140"/>
      <c r="K74" s="140"/>
      <c r="L74" s="140"/>
      <c r="M74" s="140"/>
      <c r="N74" s="140"/>
      <c r="O74" s="140"/>
      <c r="P74" s="140"/>
      <c r="Q74" s="140"/>
      <c r="R74" s="140"/>
      <c r="S74" s="140"/>
      <c r="T74" s="140"/>
      <c r="U74" s="140"/>
      <c r="V74" s="140"/>
      <c r="W74" s="140"/>
      <c r="X74" s="140"/>
      <c r="Y74" s="140"/>
      <c r="Z74" s="140"/>
      <c r="AA74" s="140"/>
      <c r="AB74" s="140">
        <v>0</v>
      </c>
      <c r="BH74" s="396" t="s">
        <v>835</v>
      </c>
      <c r="BI74" s="396"/>
      <c r="BJ74" s="396"/>
      <c r="BK74" s="396"/>
      <c r="BL74" s="396"/>
      <c r="BM74" s="396"/>
      <c r="BN74" s="396"/>
      <c r="BO74" s="396"/>
      <c r="BP74" s="396"/>
      <c r="BQ74" s="396"/>
      <c r="BR74" s="396"/>
      <c r="BS74" s="396"/>
      <c r="BT74" s="396"/>
      <c r="BU74" s="396"/>
      <c r="BV74" s="396"/>
      <c r="BW74" s="396"/>
      <c r="BX74" s="396"/>
      <c r="BY74" s="396"/>
      <c r="BZ74" s="396"/>
      <c r="CA74" s="396"/>
      <c r="CB74" s="396"/>
      <c r="CC74" s="396"/>
      <c r="CD74" s="396"/>
      <c r="CE74" s="396"/>
      <c r="CO74" s="375" t="s">
        <v>842</v>
      </c>
    </row>
    <row r="75" spans="1:93" ht="13.5" thickBot="1" x14ac:dyDescent="0.25">
      <c r="A75" s="141" t="s">
        <v>317</v>
      </c>
      <c r="B75" s="141" t="s">
        <v>604</v>
      </c>
      <c r="C75" s="135" t="str">
        <f>TABLE3!B77</f>
        <v>NONSPEC</v>
      </c>
      <c r="D75" s="141"/>
      <c r="E75" s="492" t="str">
        <f>TABLE3!C77</f>
        <v>دول غير محددة/ أخرى</v>
      </c>
      <c r="F75" s="140"/>
      <c r="G75" s="160"/>
      <c r="H75" s="140"/>
      <c r="I75" s="140"/>
      <c r="J75" s="140"/>
      <c r="K75" s="140"/>
      <c r="L75" s="140"/>
      <c r="M75" s="140"/>
      <c r="N75" s="140"/>
      <c r="O75" s="140"/>
      <c r="P75" s="140"/>
      <c r="Q75" s="160"/>
      <c r="R75" s="160"/>
      <c r="S75" s="160"/>
      <c r="T75" s="160"/>
      <c r="U75" s="160"/>
      <c r="V75" s="160"/>
      <c r="W75" s="160"/>
      <c r="X75" s="160"/>
      <c r="Y75" s="160"/>
      <c r="Z75" s="160"/>
      <c r="AA75" s="160"/>
      <c r="AB75" s="140">
        <v>0</v>
      </c>
      <c r="BH75" s="396" t="str">
        <f t="shared" si="1"/>
        <v>دول غير محددة/ أخرى</v>
      </c>
      <c r="BI75" s="396"/>
      <c r="BJ75" s="396"/>
      <c r="BK75" s="396"/>
      <c r="BL75" s="396"/>
      <c r="BM75" s="396"/>
      <c r="BN75" s="396"/>
      <c r="BO75" s="396"/>
      <c r="BP75" s="396"/>
      <c r="BQ75" s="396"/>
      <c r="BR75" s="396"/>
      <c r="BS75" s="396"/>
      <c r="BT75" s="396"/>
      <c r="BU75" s="396"/>
      <c r="BV75" s="396"/>
      <c r="BW75" s="396"/>
      <c r="BX75" s="396"/>
      <c r="BY75" s="396"/>
      <c r="BZ75" s="396"/>
      <c r="CA75" s="396"/>
      <c r="CB75" s="396"/>
      <c r="CC75" s="396"/>
      <c r="CD75" s="396"/>
      <c r="CE75" s="396"/>
      <c r="CO75" s="375" t="str">
        <f>TABLE3!BA77</f>
        <v>Autres</v>
      </c>
    </row>
    <row r="76" spans="1:93" ht="18.75" customHeight="1" thickBot="1" x14ac:dyDescent="0.25">
      <c r="A76" s="141" t="s">
        <v>317</v>
      </c>
      <c r="B76" s="141" t="s">
        <v>604</v>
      </c>
      <c r="C76" s="135" t="str">
        <f>TABLE3!B78</f>
        <v>TOTIMPST</v>
      </c>
      <c r="E76" s="643" t="s">
        <v>1135</v>
      </c>
      <c r="F76" s="642">
        <f t="shared" ref="F76:W76" si="2">SUM(F4:F75)</f>
        <v>0</v>
      </c>
      <c r="G76" s="642">
        <f t="shared" si="2"/>
        <v>0</v>
      </c>
      <c r="H76" s="642">
        <f t="shared" si="2"/>
        <v>0</v>
      </c>
      <c r="I76" s="642">
        <f t="shared" si="2"/>
        <v>0</v>
      </c>
      <c r="J76" s="642">
        <f t="shared" si="2"/>
        <v>0</v>
      </c>
      <c r="K76" s="642">
        <f t="shared" si="2"/>
        <v>0</v>
      </c>
      <c r="L76" s="642">
        <f t="shared" si="2"/>
        <v>0</v>
      </c>
      <c r="M76" s="642">
        <f t="shared" si="2"/>
        <v>0</v>
      </c>
      <c r="N76" s="642">
        <f t="shared" si="2"/>
        <v>0</v>
      </c>
      <c r="O76" s="642">
        <f t="shared" si="2"/>
        <v>0</v>
      </c>
      <c r="P76" s="642">
        <f t="shared" si="2"/>
        <v>0</v>
      </c>
      <c r="Q76" s="642">
        <f t="shared" si="2"/>
        <v>0</v>
      </c>
      <c r="R76" s="642">
        <f t="shared" si="2"/>
        <v>0</v>
      </c>
      <c r="S76" s="642">
        <f t="shared" si="2"/>
        <v>0</v>
      </c>
      <c r="T76" s="642">
        <f t="shared" si="2"/>
        <v>0</v>
      </c>
      <c r="U76" s="642">
        <f t="shared" si="2"/>
        <v>0</v>
      </c>
      <c r="V76" s="642">
        <f t="shared" si="2"/>
        <v>0</v>
      </c>
      <c r="W76" s="642">
        <f t="shared" si="2"/>
        <v>0</v>
      </c>
      <c r="X76" s="642">
        <f>SUM(X4:X75)</f>
        <v>0</v>
      </c>
      <c r="Y76" s="642">
        <f>SUM(Y4:Y75)</f>
        <v>0</v>
      </c>
      <c r="Z76" s="642">
        <f>SUM(Z4:Z75)</f>
        <v>0</v>
      </c>
      <c r="AA76" s="642">
        <f>SUM(AA4:AA75)</f>
        <v>0</v>
      </c>
      <c r="AB76" s="642">
        <f>SUM(AB4:AB75)</f>
        <v>0</v>
      </c>
      <c r="BH76" s="397" t="s">
        <v>555</v>
      </c>
      <c r="BI76" s="524">
        <f t="shared" ref="BI76:CE76" si="3">SUM(BI4:BI75)</f>
        <v>0</v>
      </c>
      <c r="BJ76" s="397">
        <f t="shared" si="3"/>
        <v>0</v>
      </c>
      <c r="BK76" s="524">
        <f t="shared" si="3"/>
        <v>0</v>
      </c>
      <c r="BL76" s="524">
        <f t="shared" si="3"/>
        <v>0</v>
      </c>
      <c r="BM76" s="524">
        <f t="shared" si="3"/>
        <v>0</v>
      </c>
      <c r="BN76" s="524">
        <f t="shared" si="3"/>
        <v>0</v>
      </c>
      <c r="BO76" s="524">
        <f t="shared" si="3"/>
        <v>0</v>
      </c>
      <c r="BP76" s="524">
        <f t="shared" si="3"/>
        <v>0</v>
      </c>
      <c r="BQ76" s="524">
        <f t="shared" si="3"/>
        <v>0</v>
      </c>
      <c r="BR76" s="524">
        <f t="shared" si="3"/>
        <v>0</v>
      </c>
      <c r="BS76" s="524">
        <f t="shared" si="3"/>
        <v>0</v>
      </c>
      <c r="BT76" s="524">
        <f t="shared" si="3"/>
        <v>0</v>
      </c>
      <c r="BU76" s="524">
        <f t="shared" si="3"/>
        <v>0</v>
      </c>
      <c r="BV76" s="524">
        <f t="shared" si="3"/>
        <v>0</v>
      </c>
      <c r="BW76" s="524">
        <f t="shared" si="3"/>
        <v>0</v>
      </c>
      <c r="BX76" s="524">
        <f t="shared" si="3"/>
        <v>0</v>
      </c>
      <c r="BY76" s="524">
        <f t="shared" si="3"/>
        <v>0</v>
      </c>
      <c r="BZ76" s="524">
        <f t="shared" si="3"/>
        <v>0</v>
      </c>
      <c r="CA76" s="524">
        <f>SUM(CA4:CA75)</f>
        <v>0</v>
      </c>
      <c r="CB76" s="524">
        <f>SUM(CB4:CB75)</f>
        <v>0</v>
      </c>
      <c r="CC76" s="524">
        <f>SUM(CC4:CC75)</f>
        <v>0</v>
      </c>
      <c r="CD76" s="524">
        <f>SUM(CD4:CD75)</f>
        <v>0</v>
      </c>
      <c r="CE76" s="524">
        <f t="shared" si="3"/>
        <v>0</v>
      </c>
      <c r="CO76" s="391" t="s">
        <v>511</v>
      </c>
    </row>
    <row r="77" spans="1:93" ht="15.75" customHeight="1" x14ac:dyDescent="0.2">
      <c r="E77" s="892" t="s">
        <v>1257</v>
      </c>
      <c r="F77" s="837"/>
      <c r="G77" s="837"/>
      <c r="H77" s="837"/>
      <c r="I77" s="837"/>
      <c r="J77" s="837"/>
      <c r="K77" s="837"/>
      <c r="L77" s="837"/>
      <c r="M77" s="837"/>
      <c r="N77" s="838"/>
      <c r="O77" s="838"/>
      <c r="P77" s="838"/>
      <c r="Q77" s="838"/>
      <c r="R77" s="838"/>
      <c r="S77" s="133"/>
      <c r="T77" s="133"/>
      <c r="U77" s="133"/>
      <c r="V77" s="133"/>
      <c r="W77" s="133"/>
      <c r="X77" s="133"/>
      <c r="Y77" s="133"/>
      <c r="Z77" s="133"/>
      <c r="AA77" s="133"/>
      <c r="AB77" s="133"/>
      <c r="BH77" t="s">
        <v>454</v>
      </c>
      <c r="BI77"/>
      <c r="BJ77"/>
      <c r="BK77"/>
      <c r="BL77"/>
      <c r="BM77"/>
      <c r="BN77"/>
      <c r="BO77"/>
      <c r="BP77"/>
      <c r="BQ77"/>
      <c r="BR77"/>
      <c r="BS77"/>
      <c r="BT77"/>
      <c r="BU77"/>
      <c r="BV77"/>
      <c r="BW77"/>
      <c r="BX77"/>
      <c r="BY77"/>
      <c r="BZ77"/>
      <c r="CA77"/>
      <c r="CB77"/>
      <c r="CC77"/>
      <c r="CD77"/>
      <c r="CE77"/>
      <c r="CO77" t="s">
        <v>455</v>
      </c>
    </row>
    <row r="78" spans="1:93" ht="46.5" customHeight="1" x14ac:dyDescent="0.2">
      <c r="E78" s="153"/>
      <c r="F78" s="161"/>
      <c r="G78" s="161"/>
      <c r="H78" s="161"/>
      <c r="I78" s="161"/>
      <c r="J78" s="161"/>
      <c r="K78" s="161"/>
      <c r="L78" s="161"/>
      <c r="M78" s="161"/>
      <c r="N78" s="162"/>
      <c r="O78" s="162"/>
      <c r="P78" s="162"/>
      <c r="Q78" s="162"/>
      <c r="R78" s="162"/>
    </row>
    <row r="79" spans="1:93" ht="16.5" thickBot="1" x14ac:dyDescent="0.25">
      <c r="E79" s="490" t="s">
        <v>1261</v>
      </c>
      <c r="F79" s="161"/>
      <c r="G79" s="502" t="str">
        <f>Country</f>
        <v>Country</v>
      </c>
      <c r="H79" s="161"/>
      <c r="I79" s="161"/>
      <c r="J79" s="161"/>
      <c r="K79" s="161"/>
      <c r="L79" s="161"/>
      <c r="M79" s="161"/>
      <c r="N79" s="162"/>
      <c r="O79" s="162"/>
      <c r="P79" s="162"/>
      <c r="Q79" s="162"/>
      <c r="R79" s="162"/>
      <c r="BH79" s="393" t="s">
        <v>518</v>
      </c>
      <c r="CO79" s="398" t="s">
        <v>519</v>
      </c>
    </row>
    <row r="80" spans="1:93" s="146" customFormat="1" ht="23.25" customHeight="1" thickBot="1" x14ac:dyDescent="0.25">
      <c r="C80" s="145"/>
      <c r="E80" s="491" t="s">
        <v>1246</v>
      </c>
      <c r="F80" s="163">
        <f t="shared" ref="F80:U80" si="4">F3</f>
        <v>1990</v>
      </c>
      <c r="G80" s="163">
        <f t="shared" si="4"/>
        <v>1991</v>
      </c>
      <c r="H80" s="163">
        <f t="shared" si="4"/>
        <v>1992</v>
      </c>
      <c r="I80" s="163">
        <f t="shared" si="4"/>
        <v>1993</v>
      </c>
      <c r="J80" s="163">
        <f t="shared" si="4"/>
        <v>1994</v>
      </c>
      <c r="K80" s="163">
        <f t="shared" si="4"/>
        <v>1995</v>
      </c>
      <c r="L80" s="163">
        <f t="shared" si="4"/>
        <v>1996</v>
      </c>
      <c r="M80" s="163">
        <f t="shared" si="4"/>
        <v>1997</v>
      </c>
      <c r="N80" s="163">
        <f t="shared" si="4"/>
        <v>1998</v>
      </c>
      <c r="O80" s="158">
        <f t="shared" si="4"/>
        <v>1999</v>
      </c>
      <c r="P80" s="158">
        <f t="shared" si="4"/>
        <v>2000</v>
      </c>
      <c r="Q80" s="158">
        <f t="shared" si="4"/>
        <v>2001</v>
      </c>
      <c r="R80" s="158">
        <f t="shared" si="4"/>
        <v>2002</v>
      </c>
      <c r="S80" s="158">
        <f t="shared" si="4"/>
        <v>2003</v>
      </c>
      <c r="T80" s="158">
        <f t="shared" si="4"/>
        <v>2004</v>
      </c>
      <c r="U80" s="158">
        <f t="shared" si="4"/>
        <v>2005</v>
      </c>
      <c r="V80" s="158">
        <f t="shared" ref="V80:AB80" si="5">V3</f>
        <v>2006</v>
      </c>
      <c r="W80" s="158">
        <f t="shared" si="5"/>
        <v>2007</v>
      </c>
      <c r="X80" s="158">
        <f t="shared" si="5"/>
        <v>2008</v>
      </c>
      <c r="Y80" s="158">
        <f t="shared" si="5"/>
        <v>2009</v>
      </c>
      <c r="Z80" s="158">
        <f t="shared" si="5"/>
        <v>2010</v>
      </c>
      <c r="AA80" s="158">
        <f>AA3</f>
        <v>2011</v>
      </c>
      <c r="AB80" s="158">
        <f t="shared" si="5"/>
        <v>2012</v>
      </c>
      <c r="BD80"/>
      <c r="BE80"/>
      <c r="BH80" s="394" t="s">
        <v>107</v>
      </c>
      <c r="BI80" s="394">
        <f t="shared" ref="BI80:CE80" si="6">BI3</f>
        <v>1990</v>
      </c>
      <c r="BJ80" s="394">
        <f t="shared" si="6"/>
        <v>1991</v>
      </c>
      <c r="BK80" s="394">
        <f t="shared" si="6"/>
        <v>1992</v>
      </c>
      <c r="BL80" s="394">
        <f t="shared" si="6"/>
        <v>1993</v>
      </c>
      <c r="BM80" s="394">
        <f t="shared" si="6"/>
        <v>1994</v>
      </c>
      <c r="BN80" s="394">
        <f t="shared" si="6"/>
        <v>1995</v>
      </c>
      <c r="BO80" s="394">
        <f t="shared" si="6"/>
        <v>1996</v>
      </c>
      <c r="BP80" s="394">
        <f t="shared" si="6"/>
        <v>1997</v>
      </c>
      <c r="BQ80" s="394">
        <f t="shared" si="6"/>
        <v>1998</v>
      </c>
      <c r="BR80" s="394">
        <f t="shared" si="6"/>
        <v>1999</v>
      </c>
      <c r="BS80" s="394">
        <f t="shared" si="6"/>
        <v>2000</v>
      </c>
      <c r="BT80" s="394">
        <f t="shared" si="6"/>
        <v>2001</v>
      </c>
      <c r="BU80" s="394">
        <f t="shared" si="6"/>
        <v>2002</v>
      </c>
      <c r="BV80" s="394">
        <f t="shared" si="6"/>
        <v>2003</v>
      </c>
      <c r="BW80" s="394">
        <f t="shared" si="6"/>
        <v>2004</v>
      </c>
      <c r="BX80" s="394">
        <f t="shared" si="6"/>
        <v>2005</v>
      </c>
      <c r="BY80" s="394">
        <f t="shared" ref="BY80:CD80" si="7">BY3</f>
        <v>2006</v>
      </c>
      <c r="BZ80" s="394">
        <f t="shared" si="7"/>
        <v>2007</v>
      </c>
      <c r="CA80" s="394">
        <f t="shared" si="7"/>
        <v>2008</v>
      </c>
      <c r="CB80" s="394">
        <f t="shared" si="7"/>
        <v>2009</v>
      </c>
      <c r="CC80" s="394">
        <f t="shared" si="7"/>
        <v>2010</v>
      </c>
      <c r="CD80" s="394">
        <f t="shared" si="7"/>
        <v>2011</v>
      </c>
      <c r="CE80" s="394">
        <f t="shared" si="6"/>
        <v>2012</v>
      </c>
      <c r="CO80" s="399" t="s">
        <v>107</v>
      </c>
    </row>
    <row r="81" spans="1:93" x14ac:dyDescent="0.2">
      <c r="A81" s="141" t="s">
        <v>317</v>
      </c>
      <c r="B81" s="141" t="s">
        <v>660</v>
      </c>
      <c r="C81" s="135" t="str">
        <f>C4</f>
        <v>ALGERIA</v>
      </c>
      <c r="E81" s="492" t="str">
        <f>E4</f>
        <v xml:space="preserve">الجزائر </v>
      </c>
      <c r="F81" s="140"/>
      <c r="G81" s="140"/>
      <c r="H81" s="140"/>
      <c r="I81" s="140"/>
      <c r="J81" s="140"/>
      <c r="K81" s="140"/>
      <c r="L81" s="140"/>
      <c r="M81" s="140"/>
      <c r="N81" s="140"/>
      <c r="O81" s="140"/>
      <c r="P81" s="140"/>
      <c r="Q81" s="140"/>
      <c r="R81" s="140"/>
      <c r="S81" s="140"/>
      <c r="T81" s="140"/>
      <c r="U81" s="140"/>
      <c r="V81" s="140"/>
      <c r="W81" s="140"/>
      <c r="X81" s="140"/>
      <c r="Y81" s="140"/>
      <c r="Z81" s="140"/>
      <c r="AA81" s="140"/>
      <c r="AB81" s="160">
        <v>0</v>
      </c>
      <c r="BF81"/>
      <c r="BH81" s="395" t="str">
        <f>BH4</f>
        <v xml:space="preserve">الجزائر </v>
      </c>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O81" s="525"/>
    </row>
    <row r="82" spans="1:93" x14ac:dyDescent="0.2">
      <c r="A82" s="141" t="s">
        <v>317</v>
      </c>
      <c r="B82" s="141" t="s">
        <v>660</v>
      </c>
      <c r="C82" s="135" t="str">
        <f t="shared" ref="C82:C98" si="8">C5</f>
        <v>ANGOLA</v>
      </c>
      <c r="E82" s="492" t="str">
        <f t="shared" ref="E82:E98" si="9">E5</f>
        <v xml:space="preserve">أنغولا </v>
      </c>
      <c r="F82" s="140"/>
      <c r="G82" s="140"/>
      <c r="H82" s="140"/>
      <c r="I82" s="140"/>
      <c r="J82" s="140"/>
      <c r="K82" s="140"/>
      <c r="L82" s="140"/>
      <c r="M82" s="140"/>
      <c r="N82" s="140"/>
      <c r="O82" s="140"/>
      <c r="P82" s="140"/>
      <c r="Q82" s="140"/>
      <c r="R82" s="140"/>
      <c r="S82" s="140"/>
      <c r="T82" s="140"/>
      <c r="U82" s="140"/>
      <c r="V82" s="140"/>
      <c r="W82" s="140"/>
      <c r="X82" s="140"/>
      <c r="Y82" s="140"/>
      <c r="Z82" s="140"/>
      <c r="AA82" s="140"/>
      <c r="AB82" s="160">
        <v>0</v>
      </c>
      <c r="BF82"/>
      <c r="BH82" s="396" t="str">
        <f>BH5</f>
        <v xml:space="preserve">أنغولا </v>
      </c>
      <c r="BI82" s="396"/>
      <c r="BJ82" s="396"/>
      <c r="BK82" s="396"/>
      <c r="BL82" s="396"/>
      <c r="BM82" s="396"/>
      <c r="BN82" s="396"/>
      <c r="BO82" s="396"/>
      <c r="BP82" s="396"/>
      <c r="BQ82" s="396"/>
      <c r="BR82" s="396"/>
      <c r="BS82" s="396"/>
      <c r="BT82" s="396"/>
      <c r="BU82" s="396"/>
      <c r="BV82" s="396"/>
      <c r="BW82" s="396"/>
      <c r="BX82" s="396"/>
      <c r="BY82" s="396"/>
      <c r="BZ82" s="396"/>
      <c r="CA82" s="396"/>
      <c r="CB82" s="396"/>
      <c r="CC82" s="396"/>
      <c r="CD82" s="396"/>
      <c r="CE82" s="396"/>
      <c r="CO82" s="518"/>
    </row>
    <row r="83" spans="1:93" x14ac:dyDescent="0.2">
      <c r="A83" s="141" t="s">
        <v>317</v>
      </c>
      <c r="B83" s="141" t="s">
        <v>660</v>
      </c>
      <c r="C83" s="135" t="str">
        <f t="shared" si="8"/>
        <v>ARGENTINA</v>
      </c>
      <c r="E83" s="492" t="str">
        <f t="shared" si="9"/>
        <v xml:space="preserve">الأرجنتين </v>
      </c>
      <c r="F83" s="140"/>
      <c r="G83" s="140"/>
      <c r="H83" s="140"/>
      <c r="I83" s="140"/>
      <c r="J83" s="140"/>
      <c r="K83" s="140"/>
      <c r="L83" s="140"/>
      <c r="M83" s="140"/>
      <c r="N83" s="140"/>
      <c r="O83" s="140"/>
      <c r="P83" s="140"/>
      <c r="Q83" s="140"/>
      <c r="R83" s="140"/>
      <c r="S83" s="140"/>
      <c r="T83" s="140"/>
      <c r="U83" s="140"/>
      <c r="V83" s="140"/>
      <c r="W83" s="140"/>
      <c r="X83" s="140"/>
      <c r="Y83" s="140"/>
      <c r="Z83" s="140"/>
      <c r="AA83" s="140"/>
      <c r="AB83" s="160">
        <v>0</v>
      </c>
      <c r="BF83"/>
      <c r="BH83" s="396" t="str">
        <f>BH6</f>
        <v xml:space="preserve">الأرجنتين </v>
      </c>
      <c r="BI83" s="396"/>
      <c r="BJ83" s="396"/>
      <c r="BK83" s="396"/>
      <c r="BL83" s="396"/>
      <c r="BM83" s="396"/>
      <c r="BN83" s="396"/>
      <c r="BO83" s="396"/>
      <c r="BP83" s="396"/>
      <c r="BQ83" s="396"/>
      <c r="BR83" s="396"/>
      <c r="BS83" s="396"/>
      <c r="BT83" s="396"/>
      <c r="BU83" s="396"/>
      <c r="BV83" s="396"/>
      <c r="BW83" s="396"/>
      <c r="BX83" s="396"/>
      <c r="BY83" s="396"/>
      <c r="BZ83" s="396"/>
      <c r="CA83" s="396"/>
      <c r="CB83" s="396"/>
      <c r="CC83" s="396"/>
      <c r="CD83" s="396"/>
      <c r="CE83" s="396"/>
      <c r="CO83" s="518"/>
    </row>
    <row r="84" spans="1:93" x14ac:dyDescent="0.2">
      <c r="A84" s="141" t="s">
        <v>317</v>
      </c>
      <c r="B84" s="141" t="s">
        <v>660</v>
      </c>
      <c r="C84" s="135" t="str">
        <f t="shared" si="8"/>
        <v>AUSTRALI</v>
      </c>
      <c r="E84" s="492" t="str">
        <f t="shared" si="9"/>
        <v xml:space="preserve">أستراليا </v>
      </c>
      <c r="F84" s="140"/>
      <c r="G84" s="140"/>
      <c r="H84" s="140"/>
      <c r="I84" s="140"/>
      <c r="J84" s="140"/>
      <c r="K84" s="140"/>
      <c r="L84" s="140"/>
      <c r="M84" s="140"/>
      <c r="N84" s="140"/>
      <c r="O84" s="140"/>
      <c r="P84" s="140"/>
      <c r="Q84" s="140"/>
      <c r="R84" s="140"/>
      <c r="S84" s="140"/>
      <c r="T84" s="140"/>
      <c r="U84" s="140"/>
      <c r="V84" s="140"/>
      <c r="W84" s="140"/>
      <c r="X84" s="140"/>
      <c r="Y84" s="140"/>
      <c r="Z84" s="140"/>
      <c r="AA84" s="140"/>
      <c r="AB84" s="160">
        <v>0</v>
      </c>
      <c r="BF84"/>
      <c r="BH84" s="396" t="str">
        <f>BH7</f>
        <v xml:space="preserve">أستراليا </v>
      </c>
      <c r="BI84" s="396"/>
      <c r="BJ84" s="396"/>
      <c r="BK84" s="396"/>
      <c r="BL84" s="396"/>
      <c r="BM84" s="396"/>
      <c r="BN84" s="396"/>
      <c r="BO84" s="396"/>
      <c r="BP84" s="396"/>
      <c r="BQ84" s="396"/>
      <c r="BR84" s="396"/>
      <c r="BS84" s="396"/>
      <c r="BT84" s="396"/>
      <c r="BU84" s="396"/>
      <c r="BV84" s="396"/>
      <c r="BW84" s="396"/>
      <c r="BX84" s="396"/>
      <c r="BY84" s="396"/>
      <c r="BZ84" s="396"/>
      <c r="CA84" s="396"/>
      <c r="CB84" s="396"/>
      <c r="CC84" s="396"/>
      <c r="CD84" s="396"/>
      <c r="CE84" s="396"/>
      <c r="CO84" s="518"/>
    </row>
    <row r="85" spans="1:93" x14ac:dyDescent="0.2">
      <c r="A85" s="141" t="s">
        <v>317</v>
      </c>
      <c r="B85" s="141" t="s">
        <v>660</v>
      </c>
      <c r="C85" s="135" t="str">
        <f t="shared" si="8"/>
        <v>AUSTRIA</v>
      </c>
      <c r="E85" s="492" t="str">
        <f t="shared" si="9"/>
        <v xml:space="preserve">النمسا </v>
      </c>
      <c r="F85" s="140"/>
      <c r="G85" s="140"/>
      <c r="H85" s="140"/>
      <c r="I85" s="140"/>
      <c r="J85" s="140"/>
      <c r="K85" s="140"/>
      <c r="L85" s="140"/>
      <c r="M85" s="140"/>
      <c r="N85" s="140"/>
      <c r="O85" s="140"/>
      <c r="P85" s="140"/>
      <c r="Q85" s="140"/>
      <c r="R85" s="140"/>
      <c r="S85" s="140"/>
      <c r="T85" s="140"/>
      <c r="U85" s="140"/>
      <c r="V85" s="140"/>
      <c r="W85" s="140"/>
      <c r="X85" s="140"/>
      <c r="Y85" s="140"/>
      <c r="Z85" s="140"/>
      <c r="AA85" s="140"/>
      <c r="AB85" s="160">
        <v>0</v>
      </c>
      <c r="BF85"/>
      <c r="BH85" s="396" t="str">
        <f>BH8</f>
        <v xml:space="preserve">النمسا </v>
      </c>
      <c r="BI85" s="396"/>
      <c r="BJ85" s="396"/>
      <c r="BK85" s="396"/>
      <c r="BL85" s="396"/>
      <c r="BM85" s="396"/>
      <c r="BN85" s="396"/>
      <c r="BO85" s="396"/>
      <c r="BP85" s="396"/>
      <c r="BQ85" s="396"/>
      <c r="BR85" s="396"/>
      <c r="BS85" s="396"/>
      <c r="BT85" s="396"/>
      <c r="BU85" s="396"/>
      <c r="BV85" s="396"/>
      <c r="BW85" s="396"/>
      <c r="BX85" s="396"/>
      <c r="BY85" s="396"/>
      <c r="BZ85" s="396"/>
      <c r="CA85" s="396"/>
      <c r="CB85" s="396"/>
      <c r="CC85" s="396"/>
      <c r="CD85" s="396"/>
      <c r="CE85" s="396"/>
      <c r="CO85" s="518"/>
    </row>
    <row r="86" spans="1:93" x14ac:dyDescent="0.2">
      <c r="A86" s="141" t="s">
        <v>317</v>
      </c>
      <c r="B86" s="141" t="s">
        <v>660</v>
      </c>
      <c r="C86" s="135" t="str">
        <f t="shared" si="8"/>
        <v>AZERBAIJAN</v>
      </c>
      <c r="E86" s="492" t="str">
        <f t="shared" si="9"/>
        <v xml:space="preserve">أذربيجان </v>
      </c>
      <c r="F86" s="140"/>
      <c r="G86" s="140"/>
      <c r="H86" s="140"/>
      <c r="I86" s="140"/>
      <c r="J86" s="140"/>
      <c r="K86" s="140"/>
      <c r="L86" s="140"/>
      <c r="M86" s="140"/>
      <c r="N86" s="140"/>
      <c r="O86" s="140"/>
      <c r="P86" s="140"/>
      <c r="Q86" s="140"/>
      <c r="R86" s="140"/>
      <c r="S86" s="140"/>
      <c r="T86" s="140"/>
      <c r="U86" s="140"/>
      <c r="V86" s="140"/>
      <c r="W86" s="140"/>
      <c r="X86" s="140"/>
      <c r="Y86" s="140"/>
      <c r="Z86" s="140"/>
      <c r="AA86" s="140"/>
      <c r="AB86" s="160">
        <v>0</v>
      </c>
      <c r="BF86"/>
      <c r="BH86" s="396" t="s">
        <v>735</v>
      </c>
      <c r="BI86" s="396"/>
      <c r="BJ86" s="396"/>
      <c r="BK86" s="396"/>
      <c r="BL86" s="396"/>
      <c r="BM86" s="396"/>
      <c r="BN86" s="396"/>
      <c r="BO86" s="396"/>
      <c r="BP86" s="396"/>
      <c r="BQ86" s="396"/>
      <c r="BR86" s="396"/>
      <c r="BS86" s="396"/>
      <c r="BT86" s="396"/>
      <c r="BU86" s="396"/>
      <c r="BV86" s="396"/>
      <c r="BW86" s="396"/>
      <c r="BX86" s="396"/>
      <c r="BY86" s="396"/>
      <c r="BZ86" s="396"/>
      <c r="CA86" s="396"/>
      <c r="CB86" s="396"/>
      <c r="CC86" s="396"/>
      <c r="CD86" s="396"/>
      <c r="CE86" s="396"/>
      <c r="CO86" s="518"/>
    </row>
    <row r="87" spans="1:93" x14ac:dyDescent="0.2">
      <c r="A87" s="141" t="s">
        <v>317</v>
      </c>
      <c r="B87" s="141" t="s">
        <v>660</v>
      </c>
      <c r="C87" s="135" t="str">
        <f t="shared" si="8"/>
        <v>BELGIUM</v>
      </c>
      <c r="E87" s="492" t="str">
        <f t="shared" si="9"/>
        <v xml:space="preserve">بلجيكا </v>
      </c>
      <c r="F87" s="140"/>
      <c r="G87" s="140"/>
      <c r="H87" s="140"/>
      <c r="I87" s="140"/>
      <c r="J87" s="140"/>
      <c r="K87" s="140"/>
      <c r="L87" s="140"/>
      <c r="M87" s="140"/>
      <c r="N87" s="140"/>
      <c r="O87" s="140"/>
      <c r="P87" s="140"/>
      <c r="Q87" s="140"/>
      <c r="R87" s="140"/>
      <c r="S87" s="140"/>
      <c r="T87" s="140"/>
      <c r="U87" s="140"/>
      <c r="V87" s="140"/>
      <c r="W87" s="140"/>
      <c r="X87" s="140"/>
      <c r="Y87" s="140"/>
      <c r="Z87" s="140"/>
      <c r="AA87" s="140"/>
      <c r="AB87" s="160">
        <v>0</v>
      </c>
      <c r="BF87"/>
      <c r="BH87" s="396" t="str">
        <f>BH10</f>
        <v xml:space="preserve">بلجيكا </v>
      </c>
      <c r="BI87" s="396"/>
      <c r="BJ87" s="396"/>
      <c r="BK87" s="396"/>
      <c r="BL87" s="396"/>
      <c r="BM87" s="396"/>
      <c r="BN87" s="396"/>
      <c r="BO87" s="396"/>
      <c r="BP87" s="396"/>
      <c r="BQ87" s="396"/>
      <c r="BR87" s="396"/>
      <c r="BS87" s="396"/>
      <c r="BT87" s="396"/>
      <c r="BU87" s="396"/>
      <c r="BV87" s="396"/>
      <c r="BW87" s="396"/>
      <c r="BX87" s="396"/>
      <c r="BY87" s="396"/>
      <c r="BZ87" s="396"/>
      <c r="CA87" s="396"/>
      <c r="CB87" s="396"/>
      <c r="CC87" s="396"/>
      <c r="CD87" s="396"/>
      <c r="CE87" s="396"/>
      <c r="CO87" s="518"/>
    </row>
    <row r="88" spans="1:93" x14ac:dyDescent="0.2">
      <c r="A88" s="141" t="s">
        <v>317</v>
      </c>
      <c r="B88" s="141" t="s">
        <v>660</v>
      </c>
      <c r="C88" s="33" t="str">
        <f t="shared" si="8"/>
        <v>BOSNIAHERZ</v>
      </c>
      <c r="E88" s="533" t="str">
        <f t="shared" si="9"/>
        <v xml:space="preserve">البوسنة والهرسك </v>
      </c>
      <c r="F88" s="140"/>
      <c r="G88" s="140"/>
      <c r="H88" s="140"/>
      <c r="I88" s="140"/>
      <c r="J88" s="140"/>
      <c r="K88" s="140"/>
      <c r="L88" s="140"/>
      <c r="M88" s="140"/>
      <c r="N88" s="140"/>
      <c r="O88" s="140"/>
      <c r="P88" s="140"/>
      <c r="Q88" s="140"/>
      <c r="R88" s="140"/>
      <c r="S88" s="140"/>
      <c r="T88" s="140"/>
      <c r="U88" s="140"/>
      <c r="V88" s="140"/>
      <c r="W88" s="140"/>
      <c r="X88" s="140"/>
      <c r="Y88" s="140"/>
      <c r="Z88" s="140"/>
      <c r="AA88" s="140"/>
      <c r="AB88" s="160">
        <v>0</v>
      </c>
      <c r="BF88"/>
      <c r="BH88" s="396" t="str">
        <f>BH11</f>
        <v xml:space="preserve">البوسنة والهرسك </v>
      </c>
      <c r="BI88" s="396"/>
      <c r="BJ88" s="396"/>
      <c r="BK88" s="396"/>
      <c r="BL88" s="396"/>
      <c r="BM88" s="396"/>
      <c r="BN88" s="396"/>
      <c r="BO88" s="396"/>
      <c r="BP88" s="396"/>
      <c r="BQ88" s="396"/>
      <c r="BR88" s="396"/>
      <c r="BS88" s="396"/>
      <c r="BT88" s="396"/>
      <c r="BU88" s="396"/>
      <c r="BV88" s="396"/>
      <c r="BW88" s="396"/>
      <c r="BX88" s="396"/>
      <c r="BY88" s="396"/>
      <c r="BZ88" s="396"/>
      <c r="CA88" s="396"/>
      <c r="CB88" s="396"/>
      <c r="CC88" s="396"/>
      <c r="CD88" s="396"/>
      <c r="CE88" s="396"/>
      <c r="CO88" s="518"/>
    </row>
    <row r="89" spans="1:93" x14ac:dyDescent="0.2">
      <c r="A89" s="141" t="s">
        <v>317</v>
      </c>
      <c r="B89" s="141" t="s">
        <v>660</v>
      </c>
      <c r="C89" s="135" t="str">
        <f t="shared" si="8"/>
        <v>BRUNEI</v>
      </c>
      <c r="E89" s="492" t="str">
        <f t="shared" si="9"/>
        <v xml:space="preserve">بروناي دار السلام </v>
      </c>
      <c r="F89" s="140"/>
      <c r="G89" s="140"/>
      <c r="H89" s="140"/>
      <c r="I89" s="140"/>
      <c r="J89" s="140"/>
      <c r="K89" s="140"/>
      <c r="L89" s="140"/>
      <c r="M89" s="140"/>
      <c r="N89" s="140"/>
      <c r="O89" s="140"/>
      <c r="P89" s="140"/>
      <c r="Q89" s="140"/>
      <c r="R89" s="140"/>
      <c r="S89" s="140"/>
      <c r="T89" s="140"/>
      <c r="U89" s="140"/>
      <c r="V89" s="140"/>
      <c r="W89" s="140"/>
      <c r="X89" s="140"/>
      <c r="Y89" s="140"/>
      <c r="Z89" s="140"/>
      <c r="AA89" s="140"/>
      <c r="AB89" s="160">
        <v>0</v>
      </c>
      <c r="BF89"/>
      <c r="BH89" s="396" t="str">
        <f>BH12</f>
        <v xml:space="preserve">بروناي دار السلام </v>
      </c>
      <c r="BI89" s="396"/>
      <c r="BJ89" s="396"/>
      <c r="BK89" s="396"/>
      <c r="BL89" s="396"/>
      <c r="BM89" s="396"/>
      <c r="BN89" s="396"/>
      <c r="BO89" s="396"/>
      <c r="BP89" s="396"/>
      <c r="BQ89" s="396"/>
      <c r="BR89" s="396"/>
      <c r="BS89" s="396"/>
      <c r="BT89" s="396"/>
      <c r="BU89" s="396"/>
      <c r="BV89" s="396"/>
      <c r="BW89" s="396"/>
      <c r="BX89" s="396"/>
      <c r="BY89" s="396"/>
      <c r="BZ89" s="396"/>
      <c r="CA89" s="396"/>
      <c r="CB89" s="396"/>
      <c r="CC89" s="396"/>
      <c r="CD89" s="396"/>
      <c r="CE89" s="396"/>
      <c r="CO89" s="518"/>
    </row>
    <row r="90" spans="1:93" x14ac:dyDescent="0.2">
      <c r="A90" s="141" t="s">
        <v>317</v>
      </c>
      <c r="B90" s="141" t="s">
        <v>660</v>
      </c>
      <c r="C90" s="135" t="str">
        <f t="shared" si="8"/>
        <v>BULGARIA</v>
      </c>
      <c r="E90" s="492" t="str">
        <f t="shared" si="9"/>
        <v xml:space="preserve">بلغاريا </v>
      </c>
      <c r="F90" s="140"/>
      <c r="G90" s="140"/>
      <c r="H90" s="140"/>
      <c r="I90" s="140"/>
      <c r="J90" s="140"/>
      <c r="K90" s="140"/>
      <c r="L90" s="140"/>
      <c r="M90" s="140"/>
      <c r="N90" s="140"/>
      <c r="O90" s="140"/>
      <c r="P90" s="140"/>
      <c r="Q90" s="140"/>
      <c r="R90" s="140"/>
      <c r="S90" s="140"/>
      <c r="T90" s="140"/>
      <c r="U90" s="140"/>
      <c r="V90" s="140"/>
      <c r="W90" s="140"/>
      <c r="X90" s="140"/>
      <c r="Y90" s="140"/>
      <c r="Z90" s="140"/>
      <c r="AA90" s="140"/>
      <c r="AB90" s="160">
        <v>0</v>
      </c>
      <c r="BF90"/>
      <c r="BH90" s="396" t="str">
        <f>BH13</f>
        <v xml:space="preserve">بلغاريا </v>
      </c>
      <c r="BI90" s="396"/>
      <c r="BJ90" s="396"/>
      <c r="BK90" s="396"/>
      <c r="BL90" s="396"/>
      <c r="BM90" s="396"/>
      <c r="BN90" s="396"/>
      <c r="BO90" s="396"/>
      <c r="BP90" s="396"/>
      <c r="BQ90" s="396"/>
      <c r="BR90" s="396"/>
      <c r="BS90" s="396"/>
      <c r="BT90" s="396"/>
      <c r="BU90" s="396"/>
      <c r="BV90" s="396"/>
      <c r="BW90" s="396"/>
      <c r="BX90" s="396"/>
      <c r="BY90" s="396"/>
      <c r="BZ90" s="396"/>
      <c r="CA90" s="396"/>
      <c r="CB90" s="396"/>
      <c r="CC90" s="396"/>
      <c r="CD90" s="396"/>
      <c r="CE90" s="396"/>
      <c r="CO90" s="518"/>
    </row>
    <row r="91" spans="1:93" x14ac:dyDescent="0.2">
      <c r="A91" s="141" t="s">
        <v>317</v>
      </c>
      <c r="B91" s="141" t="s">
        <v>660</v>
      </c>
      <c r="C91" s="135" t="str">
        <f t="shared" si="8"/>
        <v>CANADA</v>
      </c>
      <c r="E91" s="492" t="str">
        <f t="shared" si="9"/>
        <v xml:space="preserve">كندا </v>
      </c>
      <c r="F91" s="140"/>
      <c r="G91" s="140"/>
      <c r="H91" s="140"/>
      <c r="I91" s="140"/>
      <c r="J91" s="140"/>
      <c r="K91" s="140"/>
      <c r="L91" s="140"/>
      <c r="M91" s="140"/>
      <c r="N91" s="140"/>
      <c r="O91" s="140"/>
      <c r="P91" s="140"/>
      <c r="Q91" s="140"/>
      <c r="R91" s="140"/>
      <c r="S91" s="140"/>
      <c r="T91" s="140"/>
      <c r="U91" s="140"/>
      <c r="V91" s="140"/>
      <c r="W91" s="140"/>
      <c r="X91" s="140"/>
      <c r="Y91" s="140"/>
      <c r="Z91" s="140"/>
      <c r="AA91" s="140"/>
      <c r="AB91" s="160">
        <v>0</v>
      </c>
      <c r="BF91"/>
      <c r="BH91" s="396" t="str">
        <f>BH14</f>
        <v xml:space="preserve">كندا </v>
      </c>
      <c r="BI91" s="396"/>
      <c r="BJ91" s="396"/>
      <c r="BK91" s="396"/>
      <c r="BL91" s="396"/>
      <c r="BM91" s="396"/>
      <c r="BN91" s="396"/>
      <c r="BO91" s="396"/>
      <c r="BP91" s="396"/>
      <c r="BQ91" s="396"/>
      <c r="BR91" s="396"/>
      <c r="BS91" s="396"/>
      <c r="BT91" s="396"/>
      <c r="BU91" s="396"/>
      <c r="BV91" s="396"/>
      <c r="BW91" s="396"/>
      <c r="BX91" s="396"/>
      <c r="BY91" s="396"/>
      <c r="BZ91" s="396"/>
      <c r="CA91" s="396"/>
      <c r="CB91" s="396"/>
      <c r="CC91" s="396"/>
      <c r="CD91" s="396"/>
      <c r="CE91" s="396"/>
      <c r="CO91" s="518"/>
    </row>
    <row r="92" spans="1:93" x14ac:dyDescent="0.2">
      <c r="A92" s="141" t="s">
        <v>317</v>
      </c>
      <c r="B92" s="141" t="s">
        <v>660</v>
      </c>
      <c r="C92" s="135" t="str">
        <f t="shared" si="8"/>
        <v>CHILE</v>
      </c>
      <c r="E92" s="492" t="str">
        <f t="shared" si="9"/>
        <v xml:space="preserve">شيلي </v>
      </c>
      <c r="F92" s="140"/>
      <c r="G92" s="140"/>
      <c r="H92" s="140"/>
      <c r="I92" s="140"/>
      <c r="J92" s="140"/>
      <c r="K92" s="140"/>
      <c r="L92" s="140"/>
      <c r="M92" s="140"/>
      <c r="N92" s="140"/>
      <c r="O92" s="140"/>
      <c r="P92" s="140"/>
      <c r="Q92" s="140"/>
      <c r="R92" s="140"/>
      <c r="S92" s="140"/>
      <c r="T92" s="140"/>
      <c r="U92" s="140"/>
      <c r="V92" s="140"/>
      <c r="W92" s="140"/>
      <c r="X92" s="140"/>
      <c r="Y92" s="140"/>
      <c r="Z92" s="140"/>
      <c r="AA92" s="140"/>
      <c r="AB92" s="160">
        <v>0</v>
      </c>
      <c r="BF92"/>
      <c r="BH92" s="396" t="s">
        <v>831</v>
      </c>
      <c r="BI92" s="396"/>
      <c r="BJ92" s="396"/>
      <c r="BK92" s="396"/>
      <c r="BL92" s="396"/>
      <c r="BM92" s="396"/>
      <c r="BN92" s="396"/>
      <c r="BO92" s="396"/>
      <c r="BP92" s="396"/>
      <c r="BQ92" s="396"/>
      <c r="BR92" s="396"/>
      <c r="BS92" s="396"/>
      <c r="BT92" s="396"/>
      <c r="BU92" s="396"/>
      <c r="BV92" s="396"/>
      <c r="BW92" s="396"/>
      <c r="BX92" s="396"/>
      <c r="BY92" s="396"/>
      <c r="BZ92" s="396"/>
      <c r="CA92" s="396"/>
      <c r="CB92" s="396"/>
      <c r="CC92" s="396"/>
      <c r="CD92" s="396"/>
      <c r="CE92" s="396"/>
      <c r="CO92" s="518"/>
    </row>
    <row r="93" spans="1:93" x14ac:dyDescent="0.2">
      <c r="A93" s="141" t="s">
        <v>317</v>
      </c>
      <c r="B93" s="141" t="s">
        <v>660</v>
      </c>
      <c r="C93" s="33" t="str">
        <f t="shared" si="8"/>
        <v>CROATIA</v>
      </c>
      <c r="E93" s="533" t="str">
        <f t="shared" si="9"/>
        <v xml:space="preserve">كرواتيا </v>
      </c>
      <c r="F93" s="140"/>
      <c r="G93" s="140"/>
      <c r="H93" s="140"/>
      <c r="I93" s="140"/>
      <c r="J93" s="140"/>
      <c r="K93" s="140"/>
      <c r="L93" s="140"/>
      <c r="M93" s="140"/>
      <c r="N93" s="140"/>
      <c r="O93" s="140"/>
      <c r="P93" s="140"/>
      <c r="Q93" s="140"/>
      <c r="R93" s="140"/>
      <c r="S93" s="140"/>
      <c r="T93" s="140"/>
      <c r="U93" s="140"/>
      <c r="V93" s="140"/>
      <c r="W93" s="140"/>
      <c r="X93" s="140"/>
      <c r="Y93" s="140"/>
      <c r="Z93" s="140"/>
      <c r="AA93" s="140"/>
      <c r="AB93" s="160">
        <v>0</v>
      </c>
      <c r="BF93"/>
      <c r="BH93" s="396" t="str">
        <f>BH16</f>
        <v xml:space="preserve">كرواتيا </v>
      </c>
      <c r="BI93" s="396"/>
      <c r="BJ93" s="396"/>
      <c r="BK93" s="396"/>
      <c r="BL93" s="396"/>
      <c r="BM93" s="396"/>
      <c r="BN93" s="396"/>
      <c r="BO93" s="396"/>
      <c r="BP93" s="396"/>
      <c r="BQ93" s="396"/>
      <c r="BR93" s="396"/>
      <c r="BS93" s="396"/>
      <c r="BT93" s="396"/>
      <c r="BU93" s="396"/>
      <c r="BV93" s="396"/>
      <c r="BW93" s="396"/>
      <c r="BX93" s="396"/>
      <c r="BY93" s="396"/>
      <c r="BZ93" s="396"/>
      <c r="CA93" s="396"/>
      <c r="CB93" s="396"/>
      <c r="CC93" s="396"/>
      <c r="CD93" s="396"/>
      <c r="CE93" s="396"/>
      <c r="CO93" s="518"/>
    </row>
    <row r="94" spans="1:93" x14ac:dyDescent="0.2">
      <c r="A94" s="141" t="s">
        <v>317</v>
      </c>
      <c r="B94" s="141" t="s">
        <v>660</v>
      </c>
      <c r="C94" s="135" t="str">
        <f t="shared" si="8"/>
        <v>CYPRUS</v>
      </c>
      <c r="E94" s="492" t="str">
        <f t="shared" si="9"/>
        <v xml:space="preserve">قبرص </v>
      </c>
      <c r="F94" s="140"/>
      <c r="G94" s="140"/>
      <c r="H94" s="140"/>
      <c r="I94" s="140"/>
      <c r="J94" s="140"/>
      <c r="K94" s="140"/>
      <c r="L94" s="140"/>
      <c r="M94" s="140"/>
      <c r="N94" s="140"/>
      <c r="O94" s="140"/>
      <c r="P94" s="140"/>
      <c r="Q94" s="140"/>
      <c r="R94" s="140"/>
      <c r="S94" s="140"/>
      <c r="T94" s="140"/>
      <c r="U94" s="140"/>
      <c r="V94" s="140"/>
      <c r="W94" s="140"/>
      <c r="X94" s="140"/>
      <c r="Y94" s="140"/>
      <c r="Z94" s="140"/>
      <c r="AA94" s="140"/>
      <c r="AB94" s="160">
        <v>0</v>
      </c>
      <c r="BF94"/>
      <c r="BH94" s="396" t="str">
        <f>BH17</f>
        <v xml:space="preserve">قبرص </v>
      </c>
      <c r="BI94" s="396"/>
      <c r="BJ94" s="396"/>
      <c r="BK94" s="396"/>
      <c r="BL94" s="396"/>
      <c r="BM94" s="396"/>
      <c r="BN94" s="396"/>
      <c r="BO94" s="396"/>
      <c r="BP94" s="396"/>
      <c r="BQ94" s="396"/>
      <c r="BR94" s="396"/>
      <c r="BS94" s="396"/>
      <c r="BT94" s="396"/>
      <c r="BU94" s="396"/>
      <c r="BV94" s="396"/>
      <c r="BW94" s="396"/>
      <c r="BX94" s="396"/>
      <c r="BY94" s="396"/>
      <c r="BZ94" s="396"/>
      <c r="CA94" s="396"/>
      <c r="CB94" s="396"/>
      <c r="CC94" s="396"/>
      <c r="CD94" s="396"/>
      <c r="CE94" s="396"/>
      <c r="CO94" s="518"/>
    </row>
    <row r="95" spans="1:93" x14ac:dyDescent="0.2">
      <c r="A95" s="141" t="s">
        <v>317</v>
      </c>
      <c r="B95" s="141" t="s">
        <v>660</v>
      </c>
      <c r="C95" s="135" t="str">
        <f t="shared" si="8"/>
        <v>CZECH</v>
      </c>
      <c r="E95" s="492" t="str">
        <f t="shared" si="9"/>
        <v xml:space="preserve">الجمهورية التشيكية </v>
      </c>
      <c r="F95" s="140"/>
      <c r="G95" s="140"/>
      <c r="H95" s="140"/>
      <c r="I95" s="140"/>
      <c r="J95" s="140"/>
      <c r="K95" s="140"/>
      <c r="L95" s="140"/>
      <c r="M95" s="140"/>
      <c r="N95" s="140"/>
      <c r="O95" s="140"/>
      <c r="P95" s="140"/>
      <c r="Q95" s="140"/>
      <c r="R95" s="140"/>
      <c r="S95" s="140"/>
      <c r="T95" s="140"/>
      <c r="U95" s="140"/>
      <c r="V95" s="140"/>
      <c r="W95" s="140"/>
      <c r="X95" s="140"/>
      <c r="Y95" s="140"/>
      <c r="Z95" s="140"/>
      <c r="AA95" s="140"/>
      <c r="AB95" s="160">
        <v>0</v>
      </c>
      <c r="BF95"/>
      <c r="BH95" s="396" t="str">
        <f>BH18</f>
        <v xml:space="preserve">الجمهورية التشيكية </v>
      </c>
      <c r="BI95" s="396"/>
      <c r="BJ95" s="396"/>
      <c r="BK95" s="396"/>
      <c r="BL95" s="396"/>
      <c r="BM95" s="396"/>
      <c r="BN95" s="396"/>
      <c r="BO95" s="396"/>
      <c r="BP95" s="396"/>
      <c r="BQ95" s="396"/>
      <c r="BR95" s="396"/>
      <c r="BS95" s="396"/>
      <c r="BT95" s="396"/>
      <c r="BU95" s="396"/>
      <c r="BV95" s="396"/>
      <c r="BW95" s="396"/>
      <c r="BX95" s="396"/>
      <c r="BY95" s="396"/>
      <c r="BZ95" s="396"/>
      <c r="CA95" s="396"/>
      <c r="CB95" s="396"/>
      <c r="CC95" s="396"/>
      <c r="CD95" s="396"/>
      <c r="CE95" s="396"/>
      <c r="CO95" s="518"/>
    </row>
    <row r="96" spans="1:93" x14ac:dyDescent="0.2">
      <c r="A96" s="141" t="s">
        <v>317</v>
      </c>
      <c r="B96" s="141" t="s">
        <v>660</v>
      </c>
      <c r="C96" s="135" t="str">
        <f t="shared" si="8"/>
        <v>DENMARK</v>
      </c>
      <c r="E96" s="492" t="str">
        <f t="shared" si="9"/>
        <v xml:space="preserve">الدنمارك </v>
      </c>
      <c r="F96" s="140"/>
      <c r="G96" s="140"/>
      <c r="H96" s="140"/>
      <c r="I96" s="140"/>
      <c r="J96" s="140"/>
      <c r="K96" s="140"/>
      <c r="L96" s="140"/>
      <c r="M96" s="140"/>
      <c r="N96" s="140"/>
      <c r="O96" s="140"/>
      <c r="P96" s="140"/>
      <c r="Q96" s="140"/>
      <c r="R96" s="140"/>
      <c r="S96" s="140"/>
      <c r="T96" s="140"/>
      <c r="U96" s="140"/>
      <c r="V96" s="140"/>
      <c r="W96" s="140"/>
      <c r="X96" s="140"/>
      <c r="Y96" s="140"/>
      <c r="Z96" s="140"/>
      <c r="AA96" s="140"/>
      <c r="AB96" s="160">
        <v>0</v>
      </c>
      <c r="BF96"/>
      <c r="BH96" s="396" t="str">
        <f>BH19</f>
        <v xml:space="preserve">الدنمارك </v>
      </c>
      <c r="BI96" s="396"/>
      <c r="BJ96" s="396"/>
      <c r="BK96" s="396"/>
      <c r="BL96" s="396"/>
      <c r="BM96" s="396"/>
      <c r="BN96" s="396"/>
      <c r="BO96" s="396"/>
      <c r="BP96" s="396"/>
      <c r="BQ96" s="396"/>
      <c r="BR96" s="396"/>
      <c r="BS96" s="396"/>
      <c r="BT96" s="396"/>
      <c r="BU96" s="396"/>
      <c r="BV96" s="396"/>
      <c r="BW96" s="396"/>
      <c r="BX96" s="396"/>
      <c r="BY96" s="396"/>
      <c r="BZ96" s="396"/>
      <c r="CA96" s="396"/>
      <c r="CB96" s="396"/>
      <c r="CC96" s="396"/>
      <c r="CD96" s="396"/>
      <c r="CE96" s="396"/>
      <c r="CO96" s="518"/>
    </row>
    <row r="97" spans="1:93" x14ac:dyDescent="0.2">
      <c r="A97" s="141" t="s">
        <v>317</v>
      </c>
      <c r="B97" s="141" t="s">
        <v>660</v>
      </c>
      <c r="C97" s="135" t="str">
        <f t="shared" si="8"/>
        <v>EGYPT</v>
      </c>
      <c r="E97" s="492" t="str">
        <f t="shared" si="9"/>
        <v xml:space="preserve">مصر </v>
      </c>
      <c r="F97" s="140"/>
      <c r="G97" s="140"/>
      <c r="H97" s="140"/>
      <c r="I97" s="140"/>
      <c r="J97" s="140"/>
      <c r="K97" s="140"/>
      <c r="L97" s="140"/>
      <c r="M97" s="140"/>
      <c r="N97" s="140"/>
      <c r="O97" s="140"/>
      <c r="P97" s="140"/>
      <c r="Q97" s="140"/>
      <c r="R97" s="140"/>
      <c r="S97" s="140"/>
      <c r="T97" s="140"/>
      <c r="U97" s="140"/>
      <c r="V97" s="140"/>
      <c r="W97" s="140"/>
      <c r="X97" s="140"/>
      <c r="Y97" s="140"/>
      <c r="Z97" s="140"/>
      <c r="AA97" s="140"/>
      <c r="AB97" s="160">
        <v>0</v>
      </c>
      <c r="BF97"/>
      <c r="BH97" s="396" t="str">
        <f>BH20</f>
        <v xml:space="preserve">مصر </v>
      </c>
      <c r="BI97" s="396"/>
      <c r="BJ97" s="396"/>
      <c r="BK97" s="396"/>
      <c r="BL97" s="396"/>
      <c r="BM97" s="396"/>
      <c r="BN97" s="396"/>
      <c r="BO97" s="396"/>
      <c r="BP97" s="396"/>
      <c r="BQ97" s="396"/>
      <c r="BR97" s="396"/>
      <c r="BS97" s="396"/>
      <c r="BT97" s="396"/>
      <c r="BU97" s="396"/>
      <c r="BV97" s="396"/>
      <c r="BW97" s="396"/>
      <c r="BX97" s="396"/>
      <c r="BY97" s="396"/>
      <c r="BZ97" s="396"/>
      <c r="CA97" s="396"/>
      <c r="CB97" s="396"/>
      <c r="CC97" s="396"/>
      <c r="CD97" s="396"/>
      <c r="CE97" s="396"/>
      <c r="CO97" s="518"/>
    </row>
    <row r="98" spans="1:93" x14ac:dyDescent="0.2">
      <c r="A98" s="141" t="s">
        <v>317</v>
      </c>
      <c r="B98" s="141" t="s">
        <v>660</v>
      </c>
      <c r="C98" s="135" t="str">
        <f t="shared" si="8"/>
        <v>EQUGUINEA</v>
      </c>
      <c r="E98" s="492" t="str">
        <f t="shared" si="9"/>
        <v xml:space="preserve">غينيا الاستوائية </v>
      </c>
      <c r="F98" s="140"/>
      <c r="G98" s="140"/>
      <c r="H98" s="140"/>
      <c r="I98" s="140"/>
      <c r="J98" s="140"/>
      <c r="K98" s="140"/>
      <c r="L98" s="140"/>
      <c r="M98" s="140"/>
      <c r="N98" s="140"/>
      <c r="O98" s="140"/>
      <c r="P98" s="140"/>
      <c r="Q98" s="140"/>
      <c r="R98" s="140"/>
      <c r="S98" s="140"/>
      <c r="T98" s="140"/>
      <c r="U98" s="140"/>
      <c r="V98" s="140"/>
      <c r="W98" s="140"/>
      <c r="X98" s="140"/>
      <c r="Y98" s="140"/>
      <c r="Z98" s="140"/>
      <c r="AA98" s="140"/>
      <c r="AB98" s="160">
        <v>0</v>
      </c>
      <c r="BF98"/>
      <c r="BH98" s="396" t="s">
        <v>837</v>
      </c>
      <c r="BI98" s="396"/>
      <c r="BJ98" s="396"/>
      <c r="BK98" s="396"/>
      <c r="BL98" s="396"/>
      <c r="BM98" s="396"/>
      <c r="BN98" s="396"/>
      <c r="BO98" s="396"/>
      <c r="BP98" s="396"/>
      <c r="BQ98" s="396"/>
      <c r="BR98" s="396"/>
      <c r="BS98" s="396"/>
      <c r="BT98" s="396"/>
      <c r="BU98" s="396"/>
      <c r="BV98" s="396"/>
      <c r="BW98" s="396"/>
      <c r="BX98" s="396"/>
      <c r="BY98" s="396"/>
      <c r="BZ98" s="396"/>
      <c r="CA98" s="396"/>
      <c r="CB98" s="396"/>
      <c r="CC98" s="396"/>
      <c r="CD98" s="396"/>
      <c r="CE98" s="396"/>
      <c r="CO98" s="518"/>
    </row>
    <row r="99" spans="1:93" x14ac:dyDescent="0.2">
      <c r="A99" s="141" t="s">
        <v>317</v>
      </c>
      <c r="B99" s="141" t="s">
        <v>660</v>
      </c>
      <c r="C99" s="135" t="str">
        <f t="shared" ref="C99:C109" si="10">C22</f>
        <v>ESTONIA</v>
      </c>
      <c r="E99" s="533" t="str">
        <f t="shared" ref="E99:E109" si="11">E22</f>
        <v xml:space="preserve">استونيا </v>
      </c>
      <c r="F99" s="160"/>
      <c r="G99" s="160"/>
      <c r="H99" s="160"/>
      <c r="I99" s="160"/>
      <c r="J99" s="160"/>
      <c r="K99" s="160"/>
      <c r="L99" s="160"/>
      <c r="M99" s="160"/>
      <c r="N99" s="160"/>
      <c r="O99" s="160"/>
      <c r="P99" s="160"/>
      <c r="Q99" s="160"/>
      <c r="R99" s="160"/>
      <c r="S99" s="160"/>
      <c r="T99" s="160"/>
      <c r="U99" s="160"/>
      <c r="V99" s="160"/>
      <c r="W99" s="160"/>
      <c r="X99" s="160"/>
      <c r="Y99" s="160"/>
      <c r="Z99" s="160"/>
      <c r="AA99" s="160"/>
      <c r="AB99" s="160">
        <v>0</v>
      </c>
      <c r="BF99"/>
      <c r="BH99" s="396" t="str">
        <f t="shared" ref="BH99:BH108" si="12">BH22</f>
        <v xml:space="preserve">استونيا </v>
      </c>
      <c r="BI99" s="396"/>
      <c r="BJ99" s="396"/>
      <c r="BK99" s="396"/>
      <c r="BL99" s="396"/>
      <c r="BM99" s="396"/>
      <c r="BN99" s="396"/>
      <c r="BO99" s="396"/>
      <c r="BP99" s="396"/>
      <c r="BQ99" s="396"/>
      <c r="BR99" s="396"/>
      <c r="BS99" s="396"/>
      <c r="BT99" s="396"/>
      <c r="BU99" s="396"/>
      <c r="BV99" s="396"/>
      <c r="BW99" s="396"/>
      <c r="BX99" s="396"/>
      <c r="BY99" s="396"/>
      <c r="BZ99" s="396"/>
      <c r="CA99" s="396"/>
      <c r="CB99" s="396"/>
      <c r="CC99" s="396"/>
      <c r="CD99" s="396"/>
      <c r="CE99" s="396"/>
      <c r="CO99" s="518"/>
    </row>
    <row r="100" spans="1:93" x14ac:dyDescent="0.2">
      <c r="A100" s="141" t="s">
        <v>317</v>
      </c>
      <c r="B100" s="141" t="s">
        <v>660</v>
      </c>
      <c r="C100" s="135" t="str">
        <f t="shared" si="10"/>
        <v>FINLAND</v>
      </c>
      <c r="E100" s="492" t="str">
        <f t="shared" si="11"/>
        <v xml:space="preserve">فنلندا </v>
      </c>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60">
        <v>0</v>
      </c>
      <c r="BF100"/>
      <c r="BH100" s="396" t="str">
        <f t="shared" si="12"/>
        <v xml:space="preserve">فنلندا </v>
      </c>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6"/>
      <c r="CD100" s="396"/>
      <c r="CE100" s="396"/>
      <c r="CO100" s="518"/>
    </row>
    <row r="101" spans="1:93" x14ac:dyDescent="0.2">
      <c r="A101" s="141" t="s">
        <v>317</v>
      </c>
      <c r="B101" s="141" t="s">
        <v>660</v>
      </c>
      <c r="C101" s="33" t="str">
        <f t="shared" si="10"/>
        <v>FRANCE</v>
      </c>
      <c r="E101" s="533" t="str">
        <f t="shared" si="11"/>
        <v xml:space="preserve">فرنسا </v>
      </c>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60">
        <v>0</v>
      </c>
      <c r="BF101"/>
      <c r="BH101" s="396" t="str">
        <f t="shared" si="12"/>
        <v xml:space="preserve">فرنسا </v>
      </c>
      <c r="BI101" s="396"/>
      <c r="BJ101" s="396"/>
      <c r="BK101" s="396"/>
      <c r="BL101" s="396"/>
      <c r="BM101" s="396"/>
      <c r="BN101" s="396"/>
      <c r="BO101" s="396"/>
      <c r="BP101" s="396"/>
      <c r="BQ101" s="396"/>
      <c r="BR101" s="396"/>
      <c r="BS101" s="396"/>
      <c r="BT101" s="396"/>
      <c r="BU101" s="396"/>
      <c r="BV101" s="396"/>
      <c r="BW101" s="396"/>
      <c r="BX101" s="396"/>
      <c r="BY101" s="396"/>
      <c r="BZ101" s="396"/>
      <c r="CA101" s="396"/>
      <c r="CB101" s="396"/>
      <c r="CC101" s="396"/>
      <c r="CD101" s="396"/>
      <c r="CE101" s="396"/>
      <c r="CO101" s="518"/>
    </row>
    <row r="102" spans="1:93" x14ac:dyDescent="0.2">
      <c r="A102" s="141" t="s">
        <v>317</v>
      </c>
      <c r="B102" s="141" t="s">
        <v>660</v>
      </c>
      <c r="C102" s="135" t="str">
        <f t="shared" si="10"/>
        <v>GERMANY</v>
      </c>
      <c r="E102" s="492" t="str">
        <f t="shared" si="11"/>
        <v xml:space="preserve">ألمانيا </v>
      </c>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60">
        <v>0</v>
      </c>
      <c r="BF102"/>
      <c r="BH102" s="396" t="str">
        <f t="shared" si="12"/>
        <v xml:space="preserve">ألمانيا </v>
      </c>
      <c r="BI102" s="396"/>
      <c r="BJ102" s="396"/>
      <c r="BK102" s="396"/>
      <c r="BL102" s="396"/>
      <c r="BM102" s="396"/>
      <c r="BN102" s="396"/>
      <c r="BO102" s="396"/>
      <c r="BP102" s="396"/>
      <c r="BQ102" s="396"/>
      <c r="BR102" s="396"/>
      <c r="BS102" s="396"/>
      <c r="BT102" s="396"/>
      <c r="BU102" s="396"/>
      <c r="BV102" s="396"/>
      <c r="BW102" s="396"/>
      <c r="BX102" s="396"/>
      <c r="BY102" s="396"/>
      <c r="BZ102" s="396"/>
      <c r="CA102" s="396"/>
      <c r="CB102" s="396"/>
      <c r="CC102" s="396"/>
      <c r="CD102" s="396"/>
      <c r="CE102" s="396"/>
      <c r="CO102" s="518"/>
    </row>
    <row r="103" spans="1:93" x14ac:dyDescent="0.2">
      <c r="A103" s="141" t="s">
        <v>317</v>
      </c>
      <c r="B103" s="141" t="s">
        <v>660</v>
      </c>
      <c r="C103" s="135" t="str">
        <f t="shared" si="10"/>
        <v>GREECE</v>
      </c>
      <c r="E103" s="492" t="str">
        <f t="shared" si="11"/>
        <v xml:space="preserve">يونان </v>
      </c>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60">
        <v>0</v>
      </c>
      <c r="BF103"/>
      <c r="BH103" s="396" t="str">
        <f t="shared" si="12"/>
        <v xml:space="preserve">يونان </v>
      </c>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6"/>
      <c r="CD103" s="396"/>
      <c r="CE103" s="396"/>
      <c r="CO103" s="518"/>
    </row>
    <row r="104" spans="1:93" x14ac:dyDescent="0.2">
      <c r="A104" s="141" t="s">
        <v>317</v>
      </c>
      <c r="B104" s="141" t="s">
        <v>660</v>
      </c>
      <c r="C104" s="135" t="str">
        <f t="shared" si="10"/>
        <v>HUNGARY</v>
      </c>
      <c r="E104" s="492" t="str">
        <f t="shared" si="11"/>
        <v xml:space="preserve">هنغاريا </v>
      </c>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60">
        <v>0</v>
      </c>
      <c r="BF104"/>
      <c r="BH104" s="396" t="str">
        <f t="shared" si="12"/>
        <v xml:space="preserve">هنغاريا </v>
      </c>
      <c r="BI104" s="396"/>
      <c r="BJ104" s="396"/>
      <c r="BK104" s="396"/>
      <c r="BL104" s="396"/>
      <c r="BM104" s="396"/>
      <c r="BN104" s="396"/>
      <c r="BO104" s="396"/>
      <c r="BP104" s="396"/>
      <c r="BQ104" s="396"/>
      <c r="BR104" s="396"/>
      <c r="BS104" s="396"/>
      <c r="BT104" s="396"/>
      <c r="BU104" s="396"/>
      <c r="BV104" s="396"/>
      <c r="BW104" s="396"/>
      <c r="BX104" s="396"/>
      <c r="BY104" s="396"/>
      <c r="BZ104" s="396"/>
      <c r="CA104" s="396"/>
      <c r="CB104" s="396"/>
      <c r="CC104" s="396"/>
      <c r="CD104" s="396"/>
      <c r="CE104" s="396"/>
      <c r="CO104" s="518"/>
    </row>
    <row r="105" spans="1:93" x14ac:dyDescent="0.2">
      <c r="A105" s="141" t="s">
        <v>317</v>
      </c>
      <c r="B105" s="141" t="s">
        <v>660</v>
      </c>
      <c r="C105" s="135" t="str">
        <f t="shared" si="10"/>
        <v>INDONESIA</v>
      </c>
      <c r="E105" s="492" t="str">
        <f t="shared" si="11"/>
        <v xml:space="preserve">أندونيسيا </v>
      </c>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60">
        <v>0</v>
      </c>
      <c r="BF105"/>
      <c r="BH105" s="396" t="str">
        <f t="shared" si="12"/>
        <v xml:space="preserve">أندونيسيا </v>
      </c>
      <c r="BI105" s="396"/>
      <c r="BJ105" s="396"/>
      <c r="BK105" s="396"/>
      <c r="BL105" s="396"/>
      <c r="BM105" s="396"/>
      <c r="BN105" s="396"/>
      <c r="BO105" s="396"/>
      <c r="BP105" s="396"/>
      <c r="BQ105" s="396"/>
      <c r="BR105" s="396"/>
      <c r="BS105" s="396"/>
      <c r="BT105" s="396"/>
      <c r="BU105" s="396"/>
      <c r="BV105" s="396"/>
      <c r="BW105" s="396"/>
      <c r="BX105" s="396"/>
      <c r="BY105" s="396"/>
      <c r="BZ105" s="396"/>
      <c r="CA105" s="396"/>
      <c r="CB105" s="396"/>
      <c r="CC105" s="396"/>
      <c r="CD105" s="396"/>
      <c r="CE105" s="396"/>
      <c r="CO105" s="518"/>
    </row>
    <row r="106" spans="1:93" x14ac:dyDescent="0.2">
      <c r="A106" s="141" t="s">
        <v>317</v>
      </c>
      <c r="B106" s="141" t="s">
        <v>660</v>
      </c>
      <c r="C106" s="135" t="str">
        <f t="shared" si="10"/>
        <v>IRAN</v>
      </c>
      <c r="E106" s="492" t="str">
        <f t="shared" si="11"/>
        <v xml:space="preserve">جمهورية إيران الإسلامية </v>
      </c>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60">
        <v>0</v>
      </c>
      <c r="BF106"/>
      <c r="BH106" s="396" t="str">
        <f t="shared" si="12"/>
        <v xml:space="preserve">جمهورية إيران الإسلامية </v>
      </c>
      <c r="BI106" s="396"/>
      <c r="BJ106" s="396"/>
      <c r="BK106" s="396"/>
      <c r="BL106" s="396"/>
      <c r="BM106" s="396"/>
      <c r="BN106" s="396"/>
      <c r="BO106" s="396"/>
      <c r="BP106" s="396"/>
      <c r="BQ106" s="396"/>
      <c r="BR106" s="396"/>
      <c r="BS106" s="396"/>
      <c r="BT106" s="396"/>
      <c r="BU106" s="396"/>
      <c r="BV106" s="396"/>
      <c r="BW106" s="396"/>
      <c r="BX106" s="396"/>
      <c r="BY106" s="396"/>
      <c r="BZ106" s="396"/>
      <c r="CA106" s="396"/>
      <c r="CB106" s="396"/>
      <c r="CC106" s="396"/>
      <c r="CD106" s="396"/>
      <c r="CE106" s="396"/>
      <c r="CO106" s="518"/>
    </row>
    <row r="107" spans="1:93" x14ac:dyDescent="0.2">
      <c r="A107" s="141" t="s">
        <v>317</v>
      </c>
      <c r="B107" s="141" t="s">
        <v>660</v>
      </c>
      <c r="C107" s="135" t="str">
        <f t="shared" si="10"/>
        <v>IRAQ</v>
      </c>
      <c r="E107" s="492" t="str">
        <f t="shared" si="11"/>
        <v xml:space="preserve">العراق </v>
      </c>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60">
        <v>0</v>
      </c>
      <c r="BF107"/>
      <c r="BH107" s="396" t="str">
        <f t="shared" si="12"/>
        <v xml:space="preserve">العراق </v>
      </c>
      <c r="BI107" s="396"/>
      <c r="BJ107" s="396"/>
      <c r="BK107" s="396"/>
      <c r="BL107" s="396"/>
      <c r="BM107" s="396"/>
      <c r="BN107" s="396"/>
      <c r="BO107" s="396"/>
      <c r="BP107" s="396"/>
      <c r="BQ107" s="396"/>
      <c r="BR107" s="396"/>
      <c r="BS107" s="396"/>
      <c r="BT107" s="396"/>
      <c r="BU107" s="396"/>
      <c r="BV107" s="396"/>
      <c r="BW107" s="396"/>
      <c r="BX107" s="396"/>
      <c r="BY107" s="396"/>
      <c r="BZ107" s="396"/>
      <c r="CA107" s="396"/>
      <c r="CB107" s="396"/>
      <c r="CC107" s="396"/>
      <c r="CD107" s="396"/>
      <c r="CE107" s="396"/>
      <c r="CO107" s="518"/>
    </row>
    <row r="108" spans="1:93" x14ac:dyDescent="0.2">
      <c r="A108" s="141" t="s">
        <v>317</v>
      </c>
      <c r="B108" s="141" t="s">
        <v>660</v>
      </c>
      <c r="C108" s="135" t="str">
        <f t="shared" si="10"/>
        <v>IRELAND</v>
      </c>
      <c r="E108" s="492" t="str">
        <f t="shared" si="11"/>
        <v xml:space="preserve">ايرلندا </v>
      </c>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60">
        <v>0</v>
      </c>
      <c r="BF108"/>
      <c r="BH108" s="396" t="str">
        <f t="shared" si="12"/>
        <v xml:space="preserve">ايرلندا </v>
      </c>
      <c r="BI108" s="396"/>
      <c r="BJ108" s="396"/>
      <c r="BK108" s="396"/>
      <c r="BL108" s="396"/>
      <c r="BM108" s="396"/>
      <c r="BN108" s="396"/>
      <c r="BO108" s="396"/>
      <c r="BP108" s="396"/>
      <c r="BQ108" s="396"/>
      <c r="BR108" s="396"/>
      <c r="BS108" s="396"/>
      <c r="BT108" s="396"/>
      <c r="BU108" s="396"/>
      <c r="BV108" s="396"/>
      <c r="BW108" s="396"/>
      <c r="BX108" s="396"/>
      <c r="BY108" s="396"/>
      <c r="BZ108" s="396"/>
      <c r="CA108" s="396"/>
      <c r="CB108" s="396"/>
      <c r="CC108" s="396"/>
      <c r="CD108" s="396"/>
      <c r="CE108" s="396"/>
      <c r="CO108" s="518"/>
    </row>
    <row r="109" spans="1:93" x14ac:dyDescent="0.2">
      <c r="A109" s="141" t="s">
        <v>317</v>
      </c>
      <c r="B109" s="141" t="s">
        <v>660</v>
      </c>
      <c r="C109" s="135" t="str">
        <f t="shared" si="10"/>
        <v>ISRAEL</v>
      </c>
      <c r="E109" s="492" t="str">
        <f t="shared" si="11"/>
        <v xml:space="preserve">إسرائيل </v>
      </c>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60">
        <v>0</v>
      </c>
      <c r="BF109"/>
      <c r="BH109" s="396" t="s">
        <v>741</v>
      </c>
      <c r="BI109" s="396"/>
      <c r="BJ109" s="396"/>
      <c r="BK109" s="396"/>
      <c r="BL109" s="396"/>
      <c r="BM109" s="396"/>
      <c r="BN109" s="396"/>
      <c r="BO109" s="396"/>
      <c r="BP109" s="396"/>
      <c r="BQ109" s="396"/>
      <c r="BR109" s="396"/>
      <c r="BS109" s="396"/>
      <c r="BT109" s="396"/>
      <c r="BU109" s="396"/>
      <c r="BV109" s="396"/>
      <c r="BW109" s="396"/>
      <c r="BX109" s="396"/>
      <c r="BY109" s="396"/>
      <c r="BZ109" s="396"/>
      <c r="CA109" s="396"/>
      <c r="CB109" s="396"/>
      <c r="CC109" s="396"/>
      <c r="CD109" s="396"/>
      <c r="CE109" s="396"/>
      <c r="CO109" s="518"/>
    </row>
    <row r="110" spans="1:93" x14ac:dyDescent="0.2">
      <c r="A110" s="141" t="s">
        <v>317</v>
      </c>
      <c r="B110" s="141" t="s">
        <v>660</v>
      </c>
      <c r="C110" s="135" t="str">
        <f t="shared" ref="C110:C118" si="13">C33</f>
        <v>ITALY</v>
      </c>
      <c r="E110" s="492" t="str">
        <f t="shared" ref="E110:E118" si="14">E33</f>
        <v xml:space="preserve">إيطاليا </v>
      </c>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60">
        <v>0</v>
      </c>
      <c r="BF110"/>
      <c r="BH110" s="396" t="str">
        <f t="shared" ref="BH110:BH118" si="15">BH33</f>
        <v xml:space="preserve">إيطاليا </v>
      </c>
      <c r="BI110" s="396"/>
      <c r="BJ110" s="396"/>
      <c r="BK110" s="396"/>
      <c r="BL110" s="396"/>
      <c r="BM110" s="396"/>
      <c r="BN110" s="396"/>
      <c r="BO110" s="396"/>
      <c r="BP110" s="396"/>
      <c r="BQ110" s="396"/>
      <c r="BR110" s="396"/>
      <c r="BS110" s="396"/>
      <c r="BT110" s="396"/>
      <c r="BU110" s="396"/>
      <c r="BV110" s="396"/>
      <c r="BW110" s="396"/>
      <c r="BX110" s="396"/>
      <c r="BY110" s="396"/>
      <c r="BZ110" s="396"/>
      <c r="CA110" s="396"/>
      <c r="CB110" s="396"/>
      <c r="CC110" s="396"/>
      <c r="CD110" s="396"/>
      <c r="CE110" s="396"/>
      <c r="CO110" s="518"/>
    </row>
    <row r="111" spans="1:93" x14ac:dyDescent="0.2">
      <c r="A111" s="141" t="s">
        <v>317</v>
      </c>
      <c r="B111" s="141" t="s">
        <v>660</v>
      </c>
      <c r="C111" s="135" t="str">
        <f t="shared" si="13"/>
        <v>JAPAN</v>
      </c>
      <c r="E111" s="492" t="str">
        <f t="shared" si="14"/>
        <v xml:space="preserve">اليابان </v>
      </c>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60">
        <v>0</v>
      </c>
      <c r="BF111"/>
      <c r="BH111" s="396" t="str">
        <f t="shared" si="15"/>
        <v xml:space="preserve">اليابان </v>
      </c>
      <c r="BI111" s="396"/>
      <c r="BJ111" s="396"/>
      <c r="BK111" s="396"/>
      <c r="BL111" s="396"/>
      <c r="BM111" s="396"/>
      <c r="BN111" s="396"/>
      <c r="BO111" s="396"/>
      <c r="BP111" s="396"/>
      <c r="BQ111" s="396"/>
      <c r="BR111" s="396"/>
      <c r="BS111" s="396"/>
      <c r="BT111" s="396"/>
      <c r="BU111" s="396"/>
      <c r="BV111" s="396"/>
      <c r="BW111" s="396"/>
      <c r="BX111" s="396"/>
      <c r="BY111" s="396"/>
      <c r="BZ111" s="396"/>
      <c r="CA111" s="396"/>
      <c r="CB111" s="396"/>
      <c r="CC111" s="396"/>
      <c r="CD111" s="396"/>
      <c r="CE111" s="396"/>
      <c r="CO111" s="518"/>
    </row>
    <row r="112" spans="1:93" x14ac:dyDescent="0.2">
      <c r="A112" s="141" t="s">
        <v>317</v>
      </c>
      <c r="B112" s="141" t="s">
        <v>660</v>
      </c>
      <c r="C112" s="135" t="str">
        <f t="shared" si="13"/>
        <v>KAZAKHSTAN</v>
      </c>
      <c r="E112" s="492" t="str">
        <f t="shared" si="14"/>
        <v xml:space="preserve">كازاخستان </v>
      </c>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60">
        <v>0</v>
      </c>
      <c r="BF112"/>
      <c r="BH112" s="396" t="str">
        <f t="shared" si="15"/>
        <v xml:space="preserve">كازاخستان </v>
      </c>
      <c r="BI112" s="396"/>
      <c r="BJ112" s="396"/>
      <c r="BK112" s="396"/>
      <c r="BL112" s="396"/>
      <c r="BM112" s="396"/>
      <c r="BN112" s="396"/>
      <c r="BO112" s="396"/>
      <c r="BP112" s="396"/>
      <c r="BQ112" s="396"/>
      <c r="BR112" s="396"/>
      <c r="BS112" s="396"/>
      <c r="BT112" s="396"/>
      <c r="BU112" s="396"/>
      <c r="BV112" s="396"/>
      <c r="BW112" s="396"/>
      <c r="BX112" s="396"/>
      <c r="BY112" s="396"/>
      <c r="BZ112" s="396"/>
      <c r="CA112" s="396"/>
      <c r="CB112" s="396"/>
      <c r="CC112" s="396"/>
      <c r="CD112" s="396"/>
      <c r="CE112" s="396"/>
      <c r="CO112" s="518"/>
    </row>
    <row r="113" spans="1:93" x14ac:dyDescent="0.2">
      <c r="A113" s="141" t="s">
        <v>317</v>
      </c>
      <c r="B113" s="141" t="s">
        <v>660</v>
      </c>
      <c r="C113" s="135" t="str">
        <f t="shared" si="13"/>
        <v>KOREA</v>
      </c>
      <c r="E113" s="533" t="str">
        <f t="shared" si="14"/>
        <v xml:space="preserve">كوريا </v>
      </c>
      <c r="F113" s="160"/>
      <c r="G113" s="160"/>
      <c r="H113" s="160"/>
      <c r="I113" s="160"/>
      <c r="J113" s="160"/>
      <c r="K113" s="160"/>
      <c r="L113" s="160"/>
      <c r="M113" s="160"/>
      <c r="N113" s="160"/>
      <c r="O113" s="160"/>
      <c r="P113" s="160"/>
      <c r="Q113" s="140"/>
      <c r="R113" s="160"/>
      <c r="S113" s="160"/>
      <c r="T113" s="160"/>
      <c r="U113" s="160"/>
      <c r="V113" s="160"/>
      <c r="W113" s="160"/>
      <c r="X113" s="160"/>
      <c r="Y113" s="160"/>
      <c r="Z113" s="160"/>
      <c r="AA113" s="160"/>
      <c r="AB113" s="160">
        <v>0</v>
      </c>
      <c r="BF113"/>
      <c r="BH113" s="396" t="str">
        <f t="shared" si="15"/>
        <v xml:space="preserve">كوريا </v>
      </c>
      <c r="BI113" s="396"/>
      <c r="BJ113" s="396"/>
      <c r="BK113" s="396"/>
      <c r="BL113" s="396"/>
      <c r="BM113" s="396"/>
      <c r="BN113" s="396"/>
      <c r="BO113" s="396"/>
      <c r="BP113" s="396"/>
      <c r="BQ113" s="396"/>
      <c r="BR113" s="396"/>
      <c r="BS113" s="396"/>
      <c r="BT113" s="396"/>
      <c r="BU113" s="396"/>
      <c r="BV113" s="396"/>
      <c r="BW113" s="396"/>
      <c r="BX113" s="396"/>
      <c r="BY113" s="396"/>
      <c r="BZ113" s="396"/>
      <c r="CA113" s="396"/>
      <c r="CB113" s="396"/>
      <c r="CC113" s="396"/>
      <c r="CD113" s="396"/>
      <c r="CE113" s="396"/>
      <c r="CO113" s="518"/>
    </row>
    <row r="114" spans="1:93" x14ac:dyDescent="0.2">
      <c r="A114" s="141" t="s">
        <v>317</v>
      </c>
      <c r="B114" s="141" t="s">
        <v>660</v>
      </c>
      <c r="C114" s="135" t="str">
        <f t="shared" si="13"/>
        <v>LATVIA</v>
      </c>
      <c r="E114" s="492" t="str">
        <f t="shared" si="14"/>
        <v xml:space="preserve">لاتفيا </v>
      </c>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60">
        <v>0</v>
      </c>
      <c r="BF114"/>
      <c r="BH114" s="396" t="str">
        <f t="shared" si="15"/>
        <v xml:space="preserve">لاتفيا </v>
      </c>
      <c r="BI114" s="396"/>
      <c r="BJ114" s="396"/>
      <c r="BK114" s="396"/>
      <c r="BL114" s="396"/>
      <c r="BM114" s="396"/>
      <c r="BN114" s="396"/>
      <c r="BO114" s="396"/>
      <c r="BP114" s="396"/>
      <c r="BQ114" s="396"/>
      <c r="BR114" s="396"/>
      <c r="BS114" s="396"/>
      <c r="BT114" s="396"/>
      <c r="BU114" s="396"/>
      <c r="BV114" s="396"/>
      <c r="BW114" s="396"/>
      <c r="BX114" s="396"/>
      <c r="BY114" s="396"/>
      <c r="BZ114" s="396"/>
      <c r="CA114" s="396"/>
      <c r="CB114" s="396"/>
      <c r="CC114" s="396"/>
      <c r="CD114" s="396"/>
      <c r="CE114" s="396"/>
      <c r="CO114" s="518"/>
    </row>
    <row r="115" spans="1:93" x14ac:dyDescent="0.2">
      <c r="A115" s="141" t="s">
        <v>317</v>
      </c>
      <c r="B115" s="141" t="s">
        <v>660</v>
      </c>
      <c r="C115" s="135" t="str">
        <f t="shared" si="13"/>
        <v>LIBYA</v>
      </c>
      <c r="E115" s="533" t="str">
        <f t="shared" si="14"/>
        <v xml:space="preserve">ليبيا </v>
      </c>
      <c r="F115" s="160"/>
      <c r="G115" s="160"/>
      <c r="H115" s="160"/>
      <c r="I115" s="160"/>
      <c r="J115" s="160"/>
      <c r="K115" s="160"/>
      <c r="L115" s="160"/>
      <c r="M115" s="160"/>
      <c r="N115" s="160"/>
      <c r="O115" s="160"/>
      <c r="P115" s="160"/>
      <c r="Q115" s="140"/>
      <c r="R115" s="160"/>
      <c r="S115" s="160"/>
      <c r="T115" s="160"/>
      <c r="U115" s="160"/>
      <c r="V115" s="160"/>
      <c r="W115" s="160"/>
      <c r="X115" s="160"/>
      <c r="Y115" s="160"/>
      <c r="Z115" s="160"/>
      <c r="AA115" s="160"/>
      <c r="AB115" s="160">
        <v>0</v>
      </c>
      <c r="BF115"/>
      <c r="BH115" s="396" t="str">
        <f t="shared" si="15"/>
        <v xml:space="preserve">ليبيا </v>
      </c>
      <c r="BI115" s="396"/>
      <c r="BJ115" s="396"/>
      <c r="BK115" s="396"/>
      <c r="BL115" s="396"/>
      <c r="BM115" s="396"/>
      <c r="BN115" s="396"/>
      <c r="BO115" s="396"/>
      <c r="BP115" s="396"/>
      <c r="BQ115" s="396"/>
      <c r="BR115" s="396"/>
      <c r="BS115" s="396"/>
      <c r="BT115" s="396"/>
      <c r="BU115" s="396"/>
      <c r="BV115" s="396"/>
      <c r="BW115" s="396"/>
      <c r="BX115" s="396"/>
      <c r="BY115" s="396"/>
      <c r="BZ115" s="396"/>
      <c r="CA115" s="396"/>
      <c r="CB115" s="396"/>
      <c r="CC115" s="396"/>
      <c r="CD115" s="396"/>
      <c r="CE115" s="396"/>
      <c r="CO115" s="518"/>
    </row>
    <row r="116" spans="1:93" x14ac:dyDescent="0.2">
      <c r="A116" s="141" t="s">
        <v>317</v>
      </c>
      <c r="B116" s="141" t="s">
        <v>660</v>
      </c>
      <c r="C116" s="135" t="str">
        <f t="shared" si="13"/>
        <v>LITHUANIA</v>
      </c>
      <c r="E116" s="492" t="str">
        <f t="shared" si="14"/>
        <v xml:space="preserve">ليتوانيا </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60">
        <v>0</v>
      </c>
      <c r="BF116"/>
      <c r="BH116" s="396" t="str">
        <f t="shared" si="15"/>
        <v xml:space="preserve">ليتوانيا </v>
      </c>
      <c r="BI116" s="396"/>
      <c r="BJ116" s="396"/>
      <c r="BK116" s="396"/>
      <c r="BL116" s="396"/>
      <c r="BM116" s="396"/>
      <c r="BN116" s="396"/>
      <c r="BO116" s="396"/>
      <c r="BP116" s="396"/>
      <c r="BQ116" s="396"/>
      <c r="BR116" s="396"/>
      <c r="BS116" s="396"/>
      <c r="BT116" s="396"/>
      <c r="BU116" s="396"/>
      <c r="BV116" s="396"/>
      <c r="BW116" s="396"/>
      <c r="BX116" s="396"/>
      <c r="BY116" s="396"/>
      <c r="BZ116" s="396"/>
      <c r="CA116" s="396"/>
      <c r="CB116" s="396"/>
      <c r="CC116" s="396"/>
      <c r="CD116" s="396"/>
      <c r="CE116" s="396"/>
      <c r="CO116" s="518"/>
    </row>
    <row r="117" spans="1:93" x14ac:dyDescent="0.2">
      <c r="A117" s="141" t="s">
        <v>317</v>
      </c>
      <c r="B117" s="141" t="s">
        <v>660</v>
      </c>
      <c r="C117" s="135" t="str">
        <f t="shared" si="13"/>
        <v>LUXEMBOU</v>
      </c>
      <c r="E117" s="533" t="str">
        <f t="shared" si="14"/>
        <v xml:space="preserve">لوكسمبورغ </v>
      </c>
      <c r="F117" s="160"/>
      <c r="G117" s="160"/>
      <c r="H117" s="160"/>
      <c r="I117" s="160"/>
      <c r="J117" s="160"/>
      <c r="K117" s="160"/>
      <c r="L117" s="160"/>
      <c r="M117" s="160"/>
      <c r="N117" s="160"/>
      <c r="O117" s="160"/>
      <c r="P117" s="160"/>
      <c r="Q117" s="140"/>
      <c r="R117" s="160"/>
      <c r="S117" s="160"/>
      <c r="T117" s="160"/>
      <c r="U117" s="160"/>
      <c r="V117" s="160"/>
      <c r="W117" s="160"/>
      <c r="X117" s="160"/>
      <c r="Y117" s="160"/>
      <c r="Z117" s="160"/>
      <c r="AA117" s="160"/>
      <c r="AB117" s="160">
        <v>0</v>
      </c>
      <c r="BF117"/>
      <c r="BH117" s="396" t="str">
        <f t="shared" si="15"/>
        <v xml:space="preserve">لوكسمبورغ </v>
      </c>
      <c r="BI117" s="396"/>
      <c r="BJ117" s="396"/>
      <c r="BK117" s="396"/>
      <c r="BL117" s="396"/>
      <c r="BM117" s="396"/>
      <c r="BN117" s="396"/>
      <c r="BO117" s="396"/>
      <c r="BP117" s="396"/>
      <c r="BQ117" s="396"/>
      <c r="BR117" s="396"/>
      <c r="BS117" s="396"/>
      <c r="BT117" s="396"/>
      <c r="BU117" s="396"/>
      <c r="BV117" s="396"/>
      <c r="BW117" s="396"/>
      <c r="BX117" s="396"/>
      <c r="BY117" s="396"/>
      <c r="BZ117" s="396"/>
      <c r="CA117" s="396"/>
      <c r="CB117" s="396"/>
      <c r="CC117" s="396"/>
      <c r="CD117" s="396"/>
      <c r="CE117" s="396"/>
      <c r="CO117" s="518"/>
    </row>
    <row r="118" spans="1:93" x14ac:dyDescent="0.2">
      <c r="A118" s="141" t="s">
        <v>317</v>
      </c>
      <c r="B118" s="141" t="s">
        <v>660</v>
      </c>
      <c r="C118" s="135" t="str">
        <f t="shared" si="13"/>
        <v>FYROM</v>
      </c>
      <c r="E118" s="492" t="str">
        <f t="shared" si="14"/>
        <v xml:space="preserve">جمهورية مقدونيا اليوغوسلافية السابقة </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60">
        <v>0</v>
      </c>
      <c r="BF118"/>
      <c r="BH118" s="396" t="str">
        <f t="shared" si="15"/>
        <v xml:space="preserve">جمهورية مقدونيا اليوغوسلافية السابقة </v>
      </c>
      <c r="BI118" s="396"/>
      <c r="BJ118" s="396"/>
      <c r="BK118" s="396"/>
      <c r="BL118" s="396"/>
      <c r="BM118" s="396"/>
      <c r="BN118" s="396"/>
      <c r="BO118" s="396"/>
      <c r="BP118" s="396"/>
      <c r="BQ118" s="396"/>
      <c r="BR118" s="396"/>
      <c r="BS118" s="396"/>
      <c r="BT118" s="396"/>
      <c r="BU118" s="396"/>
      <c r="BV118" s="396"/>
      <c r="BW118" s="396"/>
      <c r="BX118" s="396"/>
      <c r="BY118" s="396"/>
      <c r="BZ118" s="396"/>
      <c r="CA118" s="396"/>
      <c r="CB118" s="396"/>
      <c r="CC118" s="396"/>
      <c r="CD118" s="396"/>
      <c r="CE118" s="396"/>
      <c r="CO118" s="518"/>
    </row>
    <row r="119" spans="1:93" x14ac:dyDescent="0.2">
      <c r="A119" s="141" t="s">
        <v>317</v>
      </c>
      <c r="B119" s="141" t="s">
        <v>660</v>
      </c>
      <c r="C119" s="135" t="str">
        <f t="shared" ref="C119:C131" si="16">C42</f>
        <v>MALAYSIA</v>
      </c>
      <c r="E119" s="492" t="str">
        <f t="shared" ref="E119:E131" si="17">E42</f>
        <v xml:space="preserve">ماليزيا </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60">
        <v>0</v>
      </c>
      <c r="BF119"/>
      <c r="BH119" s="396" t="str">
        <f t="shared" ref="BH119:BH131" si="18">BH42</f>
        <v xml:space="preserve">ماليزيا </v>
      </c>
      <c r="BI119" s="396"/>
      <c r="BJ119" s="396"/>
      <c r="BK119" s="396"/>
      <c r="BL119" s="396"/>
      <c r="BM119" s="396"/>
      <c r="BN119" s="396"/>
      <c r="BO119" s="396"/>
      <c r="BP119" s="396"/>
      <c r="BQ119" s="396"/>
      <c r="BR119" s="396"/>
      <c r="BS119" s="396"/>
      <c r="BT119" s="396"/>
      <c r="BU119" s="396"/>
      <c r="BV119" s="396"/>
      <c r="BW119" s="396"/>
      <c r="BX119" s="396"/>
      <c r="BY119" s="396"/>
      <c r="BZ119" s="396"/>
      <c r="CA119" s="396"/>
      <c r="CB119" s="396"/>
      <c r="CC119" s="396"/>
      <c r="CD119" s="396"/>
      <c r="CE119" s="396"/>
      <c r="CO119" s="518"/>
    </row>
    <row r="120" spans="1:93" x14ac:dyDescent="0.2">
      <c r="A120" s="141" t="s">
        <v>317</v>
      </c>
      <c r="B120" s="141" t="s">
        <v>660</v>
      </c>
      <c r="C120" s="135" t="str">
        <f t="shared" si="16"/>
        <v>MALTA</v>
      </c>
      <c r="E120" s="492" t="str">
        <f t="shared" si="17"/>
        <v xml:space="preserve">مالطا </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60">
        <v>0</v>
      </c>
      <c r="BF120"/>
      <c r="BH120" s="396" t="str">
        <f t="shared" si="18"/>
        <v xml:space="preserve">مالطا </v>
      </c>
      <c r="BI120" s="396"/>
      <c r="BJ120" s="396"/>
      <c r="BK120" s="396"/>
      <c r="BL120" s="396"/>
      <c r="BM120" s="396"/>
      <c r="BN120" s="396"/>
      <c r="BO120" s="396"/>
      <c r="BP120" s="396"/>
      <c r="BQ120" s="396"/>
      <c r="BR120" s="396"/>
      <c r="BS120" s="396"/>
      <c r="BT120" s="396"/>
      <c r="BU120" s="396"/>
      <c r="BV120" s="396"/>
      <c r="BW120" s="396"/>
      <c r="BX120" s="396"/>
      <c r="BY120" s="396"/>
      <c r="BZ120" s="396"/>
      <c r="CA120" s="396"/>
      <c r="CB120" s="396"/>
      <c r="CC120" s="396"/>
      <c r="CD120" s="396"/>
      <c r="CE120" s="396"/>
      <c r="CO120" s="518"/>
    </row>
    <row r="121" spans="1:93" x14ac:dyDescent="0.2">
      <c r="A121" s="141" t="s">
        <v>317</v>
      </c>
      <c r="B121" s="141" t="s">
        <v>660</v>
      </c>
      <c r="C121" s="135" t="str">
        <f t="shared" si="16"/>
        <v>MEXICO</v>
      </c>
      <c r="E121" s="492" t="str">
        <f t="shared" si="17"/>
        <v xml:space="preserve">المكسيك </v>
      </c>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60">
        <v>0</v>
      </c>
      <c r="BF121"/>
      <c r="BH121" s="396" t="str">
        <f t="shared" si="18"/>
        <v xml:space="preserve">المكسيك </v>
      </c>
      <c r="BI121" s="396"/>
      <c r="BJ121" s="396"/>
      <c r="BK121" s="396"/>
      <c r="BL121" s="396"/>
      <c r="BM121" s="396"/>
      <c r="BN121" s="396"/>
      <c r="BO121" s="396"/>
      <c r="BP121" s="396"/>
      <c r="BQ121" s="396"/>
      <c r="BR121" s="396"/>
      <c r="BS121" s="396"/>
      <c r="BT121" s="396"/>
      <c r="BU121" s="396"/>
      <c r="BV121" s="396"/>
      <c r="BW121" s="396"/>
      <c r="BX121" s="396"/>
      <c r="BY121" s="396"/>
      <c r="BZ121" s="396"/>
      <c r="CA121" s="396"/>
      <c r="CB121" s="396"/>
      <c r="CC121" s="396"/>
      <c r="CD121" s="396"/>
      <c r="CE121" s="396"/>
      <c r="CO121" s="518"/>
    </row>
    <row r="122" spans="1:93" x14ac:dyDescent="0.2">
      <c r="A122" s="141" t="s">
        <v>317</v>
      </c>
      <c r="B122" s="141" t="s">
        <v>660</v>
      </c>
      <c r="C122" s="33" t="str">
        <f t="shared" si="16"/>
        <v>MONTENEGRO</v>
      </c>
      <c r="E122" s="533" t="str">
        <f t="shared" si="17"/>
        <v xml:space="preserve">الجبل الأسود </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60">
        <v>0</v>
      </c>
      <c r="BF122"/>
      <c r="BH122" s="396" t="str">
        <f t="shared" si="18"/>
        <v xml:space="preserve">الجبل الأسود </v>
      </c>
      <c r="BI122" s="396"/>
      <c r="BJ122" s="396"/>
      <c r="BK122" s="396"/>
      <c r="BL122" s="396"/>
      <c r="BM122" s="396"/>
      <c r="BN122" s="396"/>
      <c r="BO122" s="396"/>
      <c r="BP122" s="396"/>
      <c r="BQ122" s="396"/>
      <c r="BR122" s="396"/>
      <c r="BS122" s="396"/>
      <c r="BT122" s="396"/>
      <c r="BU122" s="396"/>
      <c r="BV122" s="396"/>
      <c r="BW122" s="396"/>
      <c r="BX122" s="396"/>
      <c r="BY122" s="396"/>
      <c r="BZ122" s="396"/>
      <c r="CA122" s="396"/>
      <c r="CB122" s="396"/>
      <c r="CC122" s="396"/>
      <c r="CD122" s="396"/>
      <c r="CE122" s="396"/>
      <c r="CO122" s="518"/>
    </row>
    <row r="123" spans="1:93" x14ac:dyDescent="0.2">
      <c r="A123" s="141" t="s">
        <v>317</v>
      </c>
      <c r="B123" s="141" t="s">
        <v>660</v>
      </c>
      <c r="C123" s="135" t="str">
        <f t="shared" si="16"/>
        <v>NETHLAND</v>
      </c>
      <c r="E123" s="492" t="str">
        <f t="shared" si="17"/>
        <v xml:space="preserve">هولندا </v>
      </c>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60">
        <v>0</v>
      </c>
      <c r="BF123"/>
      <c r="BH123" s="396" t="str">
        <f t="shared" si="18"/>
        <v xml:space="preserve">هولندا </v>
      </c>
      <c r="BI123" s="396"/>
      <c r="BJ123" s="396"/>
      <c r="BK123" s="396"/>
      <c r="BL123" s="396"/>
      <c r="BM123" s="396"/>
      <c r="BN123" s="396"/>
      <c r="BO123" s="396"/>
      <c r="BP123" s="396"/>
      <c r="BQ123" s="396"/>
      <c r="BR123" s="396"/>
      <c r="BS123" s="396"/>
      <c r="BT123" s="396"/>
      <c r="BU123" s="396"/>
      <c r="BV123" s="396"/>
      <c r="BW123" s="396"/>
      <c r="BX123" s="396"/>
      <c r="BY123" s="396"/>
      <c r="BZ123" s="396"/>
      <c r="CA123" s="396"/>
      <c r="CB123" s="396"/>
      <c r="CC123" s="396"/>
      <c r="CD123" s="396"/>
      <c r="CE123" s="396"/>
      <c r="CO123" s="518"/>
    </row>
    <row r="124" spans="1:93" x14ac:dyDescent="0.2">
      <c r="A124" s="141" t="s">
        <v>317</v>
      </c>
      <c r="B124" s="141" t="s">
        <v>660</v>
      </c>
      <c r="C124" s="135" t="str">
        <f t="shared" si="16"/>
        <v>NZ</v>
      </c>
      <c r="E124" s="492" t="str">
        <f t="shared" si="17"/>
        <v xml:space="preserve">نيوزيلندا </v>
      </c>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60">
        <v>0</v>
      </c>
      <c r="BF124"/>
      <c r="BH124" s="396" t="str">
        <f t="shared" si="18"/>
        <v xml:space="preserve">نيوزيلندا </v>
      </c>
      <c r="BI124" s="396"/>
      <c r="BJ124" s="396"/>
      <c r="BK124" s="396"/>
      <c r="BL124" s="396"/>
      <c r="BM124" s="396"/>
      <c r="BN124" s="396"/>
      <c r="BO124" s="396"/>
      <c r="BP124" s="396"/>
      <c r="BQ124" s="396"/>
      <c r="BR124" s="396"/>
      <c r="BS124" s="396"/>
      <c r="BT124" s="396"/>
      <c r="BU124" s="396"/>
      <c r="BV124" s="396"/>
      <c r="BW124" s="396"/>
      <c r="BX124" s="396"/>
      <c r="BY124" s="396"/>
      <c r="BZ124" s="396"/>
      <c r="CA124" s="396"/>
      <c r="CB124" s="396"/>
      <c r="CC124" s="396"/>
      <c r="CD124" s="396"/>
      <c r="CE124" s="396"/>
      <c r="CO124" s="518"/>
    </row>
    <row r="125" spans="1:93" x14ac:dyDescent="0.2">
      <c r="A125" s="141" t="s">
        <v>317</v>
      </c>
      <c r="B125" s="141" t="s">
        <v>660</v>
      </c>
      <c r="C125" s="135" t="str">
        <f t="shared" si="16"/>
        <v>NIGERIA</v>
      </c>
      <c r="E125" s="492" t="str">
        <f t="shared" si="17"/>
        <v xml:space="preserve">نيجيريا </v>
      </c>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60">
        <v>0</v>
      </c>
      <c r="BF125"/>
      <c r="BH125" s="396" t="str">
        <f t="shared" si="18"/>
        <v xml:space="preserve">نيجيريا </v>
      </c>
      <c r="BI125" s="396"/>
      <c r="BJ125" s="396"/>
      <c r="BK125" s="396"/>
      <c r="BL125" s="396"/>
      <c r="BM125" s="396"/>
      <c r="BN125" s="396"/>
      <c r="BO125" s="396"/>
      <c r="BP125" s="396"/>
      <c r="BQ125" s="396"/>
      <c r="BR125" s="396"/>
      <c r="BS125" s="396"/>
      <c r="BT125" s="396"/>
      <c r="BU125" s="396"/>
      <c r="BV125" s="396"/>
      <c r="BW125" s="396"/>
      <c r="BX125" s="396"/>
      <c r="BY125" s="396"/>
      <c r="BZ125" s="396"/>
      <c r="CA125" s="396"/>
      <c r="CB125" s="396"/>
      <c r="CC125" s="396"/>
      <c r="CD125" s="396"/>
      <c r="CE125" s="396"/>
      <c r="CO125" s="518"/>
    </row>
    <row r="126" spans="1:93" x14ac:dyDescent="0.2">
      <c r="A126" s="141" t="s">
        <v>317</v>
      </c>
      <c r="B126" s="141" t="s">
        <v>660</v>
      </c>
      <c r="C126" s="135" t="str">
        <f t="shared" si="16"/>
        <v>NORWAY</v>
      </c>
      <c r="E126" s="492" t="str">
        <f t="shared" si="17"/>
        <v xml:space="preserve">النرويج </v>
      </c>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60">
        <v>0</v>
      </c>
      <c r="BF126"/>
      <c r="BH126" s="396" t="str">
        <f t="shared" si="18"/>
        <v xml:space="preserve">النرويج </v>
      </c>
      <c r="BI126" s="396"/>
      <c r="BJ126" s="396"/>
      <c r="BK126" s="396"/>
      <c r="BL126" s="396"/>
      <c r="BM126" s="396"/>
      <c r="BN126" s="396"/>
      <c r="BO126" s="396"/>
      <c r="BP126" s="396"/>
      <c r="BQ126" s="396"/>
      <c r="BR126" s="396"/>
      <c r="BS126" s="396"/>
      <c r="BT126" s="396"/>
      <c r="BU126" s="396"/>
      <c r="BV126" s="396"/>
      <c r="BW126" s="396"/>
      <c r="BX126" s="396"/>
      <c r="BY126" s="396"/>
      <c r="BZ126" s="396"/>
      <c r="CA126" s="396"/>
      <c r="CB126" s="396"/>
      <c r="CC126" s="396"/>
      <c r="CD126" s="396"/>
      <c r="CE126" s="396"/>
      <c r="CO126" s="518"/>
    </row>
    <row r="127" spans="1:93" x14ac:dyDescent="0.2">
      <c r="A127" s="141" t="s">
        <v>317</v>
      </c>
      <c r="B127" s="141" t="s">
        <v>660</v>
      </c>
      <c r="C127" s="141" t="str">
        <f t="shared" si="16"/>
        <v>OMAN</v>
      </c>
      <c r="E127" s="492" t="str">
        <f t="shared" si="17"/>
        <v xml:space="preserve">عمان </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60">
        <v>0</v>
      </c>
      <c r="BF127"/>
      <c r="BH127" s="396" t="str">
        <f t="shared" si="18"/>
        <v xml:space="preserve">عمان </v>
      </c>
      <c r="BI127" s="396"/>
      <c r="BJ127" s="396"/>
      <c r="BK127" s="396"/>
      <c r="BL127" s="396"/>
      <c r="BM127" s="396"/>
      <c r="BN127" s="396"/>
      <c r="BO127" s="396"/>
      <c r="BP127" s="396"/>
      <c r="BQ127" s="396"/>
      <c r="BR127" s="396"/>
      <c r="BS127" s="396"/>
      <c r="BT127" s="396"/>
      <c r="BU127" s="396"/>
      <c r="BV127" s="396"/>
      <c r="BW127" s="396"/>
      <c r="BX127" s="396"/>
      <c r="BY127" s="396"/>
      <c r="BZ127" s="396"/>
      <c r="CA127" s="396"/>
      <c r="CB127" s="396"/>
      <c r="CC127" s="396"/>
      <c r="CD127" s="396"/>
      <c r="CE127" s="396"/>
      <c r="CO127" s="518"/>
    </row>
    <row r="128" spans="1:93" x14ac:dyDescent="0.2">
      <c r="A128" s="141" t="s">
        <v>317</v>
      </c>
      <c r="B128" s="141" t="s">
        <v>660</v>
      </c>
      <c r="C128" s="135" t="str">
        <f t="shared" si="16"/>
        <v>OTHERASIA</v>
      </c>
      <c r="E128" s="492" t="str">
        <f t="shared" si="17"/>
        <v xml:space="preserve">غيرها من آسيا وأوقيانوسيا </v>
      </c>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60">
        <v>0</v>
      </c>
      <c r="BF128"/>
      <c r="BH128" s="396" t="str">
        <f t="shared" si="18"/>
        <v xml:space="preserve">غيرها من آسيا وأوقيانوسيا </v>
      </c>
      <c r="BI128" s="396"/>
      <c r="BJ128" s="396"/>
      <c r="BK128" s="396"/>
      <c r="BL128" s="396"/>
      <c r="BM128" s="396"/>
      <c r="BN128" s="396"/>
      <c r="BO128" s="396"/>
      <c r="BP128" s="396"/>
      <c r="BQ128" s="396"/>
      <c r="BR128" s="396"/>
      <c r="BS128" s="396"/>
      <c r="BT128" s="396"/>
      <c r="BU128" s="396"/>
      <c r="BV128" s="396"/>
      <c r="BW128" s="396"/>
      <c r="BX128" s="396"/>
      <c r="BY128" s="396"/>
      <c r="BZ128" s="396"/>
      <c r="CA128" s="396"/>
      <c r="CB128" s="396"/>
      <c r="CC128" s="396"/>
      <c r="CD128" s="396"/>
      <c r="CE128" s="396"/>
      <c r="CO128" s="518"/>
    </row>
    <row r="129" spans="1:93" x14ac:dyDescent="0.2">
      <c r="A129" s="141" t="s">
        <v>317</v>
      </c>
      <c r="B129" s="141" t="s">
        <v>660</v>
      </c>
      <c r="C129" s="135" t="str">
        <f t="shared" si="16"/>
        <v>OTHFUSSR</v>
      </c>
      <c r="E129" s="492" t="str">
        <f t="shared" si="17"/>
        <v xml:space="preserve">غيرها من الاتحاد السوفيتي السابق </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60">
        <v>0</v>
      </c>
      <c r="BF129"/>
      <c r="BH129" s="396" t="str">
        <f t="shared" si="18"/>
        <v xml:space="preserve">غيرها من الاتحاد السوفيتي السابق </v>
      </c>
      <c r="BI129" s="396"/>
      <c r="BJ129" s="396"/>
      <c r="BK129" s="396"/>
      <c r="BL129" s="396"/>
      <c r="BM129" s="396"/>
      <c r="BN129" s="396"/>
      <c r="BO129" s="396"/>
      <c r="BP129" s="396"/>
      <c r="BQ129" s="396"/>
      <c r="BR129" s="396"/>
      <c r="BS129" s="396"/>
      <c r="BT129" s="396"/>
      <c r="BU129" s="396"/>
      <c r="BV129" s="396"/>
      <c r="BW129" s="396"/>
      <c r="BX129" s="396"/>
      <c r="BY129" s="396"/>
      <c r="BZ129" s="396"/>
      <c r="CA129" s="396"/>
      <c r="CB129" s="396"/>
      <c r="CC129" s="396"/>
      <c r="CD129" s="396"/>
      <c r="CE129" s="396"/>
      <c r="CO129" s="518"/>
    </row>
    <row r="130" spans="1:93" x14ac:dyDescent="0.2">
      <c r="A130" s="141" t="s">
        <v>317</v>
      </c>
      <c r="B130" s="141" t="s">
        <v>660</v>
      </c>
      <c r="C130" s="135" t="str">
        <f t="shared" si="16"/>
        <v>PAPUANEWGU</v>
      </c>
      <c r="E130" s="492" t="str">
        <f t="shared" si="17"/>
        <v xml:space="preserve">بابوا غينيا الجديدة </v>
      </c>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60">
        <v>0</v>
      </c>
      <c r="BF130"/>
      <c r="BH130" s="396" t="str">
        <f t="shared" si="18"/>
        <v xml:space="preserve">بابوا غينيا الجديدة </v>
      </c>
      <c r="BI130" s="396"/>
      <c r="BJ130" s="396"/>
      <c r="BK130" s="396"/>
      <c r="BL130" s="396"/>
      <c r="BM130" s="396"/>
      <c r="BN130" s="396"/>
      <c r="BO130" s="396"/>
      <c r="BP130" s="396"/>
      <c r="BQ130" s="396"/>
      <c r="BR130" s="396"/>
      <c r="BS130" s="396"/>
      <c r="BT130" s="396"/>
      <c r="BU130" s="396"/>
      <c r="BV130" s="396"/>
      <c r="BW130" s="396"/>
      <c r="BX130" s="396"/>
      <c r="BY130" s="396"/>
      <c r="BZ130" s="396"/>
      <c r="CA130" s="396"/>
      <c r="CB130" s="396"/>
      <c r="CC130" s="396"/>
      <c r="CD130" s="396"/>
      <c r="CE130" s="396"/>
      <c r="CO130" s="518"/>
    </row>
    <row r="131" spans="1:93" x14ac:dyDescent="0.2">
      <c r="A131" s="141" t="s">
        <v>317</v>
      </c>
      <c r="B131" s="141" t="s">
        <v>660</v>
      </c>
      <c r="C131" s="135" t="str">
        <f t="shared" si="16"/>
        <v>PERU</v>
      </c>
      <c r="E131" s="492" t="str">
        <f t="shared" si="17"/>
        <v xml:space="preserve">البيرو </v>
      </c>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60">
        <v>0</v>
      </c>
      <c r="BF131"/>
      <c r="BH131" s="396" t="str">
        <f t="shared" si="18"/>
        <v xml:space="preserve">البيرو </v>
      </c>
      <c r="BI131" s="396"/>
      <c r="BJ131" s="396"/>
      <c r="BK131" s="396"/>
      <c r="BL131" s="396"/>
      <c r="BM131" s="396"/>
      <c r="BN131" s="396"/>
      <c r="BO131" s="396"/>
      <c r="BP131" s="396"/>
      <c r="BQ131" s="396"/>
      <c r="BR131" s="396"/>
      <c r="BS131" s="396"/>
      <c r="BT131" s="396"/>
      <c r="BU131" s="396"/>
      <c r="BV131" s="396"/>
      <c r="BW131" s="396"/>
      <c r="BX131" s="396"/>
      <c r="BY131" s="396"/>
      <c r="BZ131" s="396"/>
      <c r="CA131" s="396"/>
      <c r="CB131" s="396"/>
      <c r="CC131" s="396"/>
      <c r="CD131" s="396"/>
      <c r="CE131" s="396"/>
      <c r="CO131" s="518"/>
    </row>
    <row r="132" spans="1:93" x14ac:dyDescent="0.2">
      <c r="A132" s="141" t="s">
        <v>317</v>
      </c>
      <c r="B132" s="141" t="s">
        <v>660</v>
      </c>
      <c r="C132" s="135" t="str">
        <f t="shared" ref="C132:C151" si="19">C55</f>
        <v>POLAND</v>
      </c>
      <c r="E132" s="492" t="str">
        <f t="shared" ref="E132:E151" si="20">E55</f>
        <v xml:space="preserve">بولندا </v>
      </c>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60">
        <v>0</v>
      </c>
      <c r="BF132"/>
      <c r="BH132" s="396" t="str">
        <f t="shared" ref="BH132:BH150" si="21">BH55</f>
        <v xml:space="preserve">بولندا </v>
      </c>
      <c r="BI132" s="396"/>
      <c r="BJ132" s="396"/>
      <c r="BK132" s="396"/>
      <c r="BL132" s="396"/>
      <c r="BM132" s="396"/>
      <c r="BN132" s="396"/>
      <c r="BO132" s="396"/>
      <c r="BP132" s="396"/>
      <c r="BQ132" s="396"/>
      <c r="BR132" s="396"/>
      <c r="BS132" s="396"/>
      <c r="BT132" s="396"/>
      <c r="BU132" s="396"/>
      <c r="BV132" s="396"/>
      <c r="BW132" s="396"/>
      <c r="BX132" s="396"/>
      <c r="BY132" s="396"/>
      <c r="BZ132" s="396"/>
      <c r="CA132" s="396"/>
      <c r="CB132" s="396"/>
      <c r="CC132" s="396"/>
      <c r="CD132" s="396"/>
      <c r="CE132" s="396"/>
      <c r="CO132" s="518"/>
    </row>
    <row r="133" spans="1:93" x14ac:dyDescent="0.2">
      <c r="A133" s="141" t="s">
        <v>317</v>
      </c>
      <c r="B133" s="141" t="s">
        <v>660</v>
      </c>
      <c r="C133" s="135" t="str">
        <f t="shared" si="19"/>
        <v>PORTUGAL</v>
      </c>
      <c r="E133" s="492" t="str">
        <f t="shared" si="20"/>
        <v xml:space="preserve">البرتغال </v>
      </c>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60">
        <v>0</v>
      </c>
      <c r="BF133"/>
      <c r="BH133" s="396" t="str">
        <f t="shared" si="21"/>
        <v xml:space="preserve">البرتغال </v>
      </c>
      <c r="BI133" s="396"/>
      <c r="BJ133" s="396"/>
      <c r="BK133" s="396"/>
      <c r="BL133" s="396"/>
      <c r="BM133" s="396"/>
      <c r="BN133" s="396"/>
      <c r="BO133" s="396"/>
      <c r="BP133" s="396"/>
      <c r="BQ133" s="396"/>
      <c r="BR133" s="396"/>
      <c r="BS133" s="396"/>
      <c r="BT133" s="396"/>
      <c r="BU133" s="396"/>
      <c r="BV133" s="396"/>
      <c r="BW133" s="396"/>
      <c r="BX133" s="396"/>
      <c r="BY133" s="396"/>
      <c r="BZ133" s="396"/>
      <c r="CA133" s="396"/>
      <c r="CB133" s="396"/>
      <c r="CC133" s="396"/>
      <c r="CD133" s="396"/>
      <c r="CE133" s="396"/>
      <c r="CO133" s="518"/>
    </row>
    <row r="134" spans="1:93" x14ac:dyDescent="0.2">
      <c r="A134" s="141" t="s">
        <v>317</v>
      </c>
      <c r="B134" s="141" t="s">
        <v>660</v>
      </c>
      <c r="C134" s="135" t="str">
        <f t="shared" si="19"/>
        <v>QATAR</v>
      </c>
      <c r="E134" s="492" t="str">
        <f t="shared" si="20"/>
        <v xml:space="preserve">قطر </v>
      </c>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60">
        <v>0</v>
      </c>
      <c r="BF134"/>
      <c r="BH134" s="396" t="str">
        <f t="shared" si="21"/>
        <v xml:space="preserve">قطر </v>
      </c>
      <c r="BI134" s="396"/>
      <c r="BJ134" s="396"/>
      <c r="BK134" s="396"/>
      <c r="BL134" s="396"/>
      <c r="BM134" s="396"/>
      <c r="BN134" s="396"/>
      <c r="BO134" s="396"/>
      <c r="BP134" s="396"/>
      <c r="BQ134" s="396"/>
      <c r="BR134" s="396"/>
      <c r="BS134" s="396"/>
      <c r="BT134" s="396"/>
      <c r="BU134" s="396"/>
      <c r="BV134" s="396"/>
      <c r="BW134" s="396"/>
      <c r="BX134" s="396"/>
      <c r="BY134" s="396"/>
      <c r="BZ134" s="396"/>
      <c r="CA134" s="396"/>
      <c r="CB134" s="396"/>
      <c r="CC134" s="396"/>
      <c r="CD134" s="396"/>
      <c r="CE134" s="396"/>
      <c r="CO134" s="518"/>
    </row>
    <row r="135" spans="1:93" x14ac:dyDescent="0.2">
      <c r="A135" s="141" t="s">
        <v>317</v>
      </c>
      <c r="B135" s="141" t="s">
        <v>660</v>
      </c>
      <c r="C135" s="135" t="str">
        <f t="shared" si="19"/>
        <v>ROMANIA</v>
      </c>
      <c r="E135" s="492" t="str">
        <f t="shared" si="20"/>
        <v xml:space="preserve">رومانيا </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60">
        <v>0</v>
      </c>
      <c r="BF135"/>
      <c r="BH135" s="396" t="str">
        <f t="shared" si="21"/>
        <v xml:space="preserve">رومانيا </v>
      </c>
      <c r="BI135" s="396"/>
      <c r="BJ135" s="396"/>
      <c r="BK135" s="396"/>
      <c r="BL135" s="396"/>
      <c r="BM135" s="396"/>
      <c r="BN135" s="396"/>
      <c r="BO135" s="396"/>
      <c r="BP135" s="396"/>
      <c r="BQ135" s="396"/>
      <c r="BR135" s="396"/>
      <c r="BS135" s="396"/>
      <c r="BT135" s="396"/>
      <c r="BU135" s="396"/>
      <c r="BV135" s="396"/>
      <c r="BW135" s="396"/>
      <c r="BX135" s="396"/>
      <c r="BY135" s="396"/>
      <c r="BZ135" s="396"/>
      <c r="CA135" s="396"/>
      <c r="CB135" s="396"/>
      <c r="CC135" s="396"/>
      <c r="CD135" s="396"/>
      <c r="CE135" s="396"/>
      <c r="CO135" s="518"/>
    </row>
    <row r="136" spans="1:93" x14ac:dyDescent="0.2">
      <c r="A136" s="141" t="s">
        <v>317</v>
      </c>
      <c r="B136" s="141" t="s">
        <v>660</v>
      </c>
      <c r="C136" s="135" t="str">
        <f t="shared" si="19"/>
        <v>RUSSIA</v>
      </c>
      <c r="E136" s="533" t="str">
        <f t="shared" si="20"/>
        <v xml:space="preserve">الاتحاد الروسي </v>
      </c>
      <c r="F136" s="160"/>
      <c r="G136" s="160"/>
      <c r="H136" s="160"/>
      <c r="I136" s="160"/>
      <c r="J136" s="160"/>
      <c r="K136" s="160"/>
      <c r="L136" s="160"/>
      <c r="M136" s="160"/>
      <c r="N136" s="160"/>
      <c r="O136" s="160"/>
      <c r="P136" s="160"/>
      <c r="Q136" s="140"/>
      <c r="R136" s="160"/>
      <c r="S136" s="160"/>
      <c r="T136" s="160"/>
      <c r="U136" s="160"/>
      <c r="V136" s="160"/>
      <c r="W136" s="160"/>
      <c r="X136" s="160"/>
      <c r="Y136" s="160"/>
      <c r="Z136" s="160"/>
      <c r="AA136" s="160"/>
      <c r="AB136" s="160">
        <v>0</v>
      </c>
      <c r="BF136"/>
      <c r="BH136" s="396" t="str">
        <f t="shared" si="21"/>
        <v xml:space="preserve">الاتحاد الروسي </v>
      </c>
      <c r="BI136" s="396"/>
      <c r="BJ136" s="396"/>
      <c r="BK136" s="396"/>
      <c r="BL136" s="396"/>
      <c r="BM136" s="396"/>
      <c r="BN136" s="396"/>
      <c r="BO136" s="396"/>
      <c r="BP136" s="396"/>
      <c r="BQ136" s="396"/>
      <c r="BR136" s="396"/>
      <c r="BS136" s="396"/>
      <c r="BT136" s="396"/>
      <c r="BU136" s="396"/>
      <c r="BV136" s="396"/>
      <c r="BW136" s="396"/>
      <c r="BX136" s="396"/>
      <c r="BY136" s="396"/>
      <c r="BZ136" s="396"/>
      <c r="CA136" s="396"/>
      <c r="CB136" s="396"/>
      <c r="CC136" s="396"/>
      <c r="CD136" s="396"/>
      <c r="CE136" s="396"/>
      <c r="CO136" s="518"/>
    </row>
    <row r="137" spans="1:93" x14ac:dyDescent="0.2">
      <c r="A137" s="141" t="s">
        <v>317</v>
      </c>
      <c r="B137" s="141" t="s">
        <v>660</v>
      </c>
      <c r="C137" s="33" t="str">
        <f t="shared" si="19"/>
        <v>SERBIA</v>
      </c>
      <c r="E137" s="533" t="str">
        <f t="shared" si="20"/>
        <v xml:space="preserve">صربيا </v>
      </c>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60">
        <v>0</v>
      </c>
      <c r="BF137"/>
      <c r="BH137" s="396" t="str">
        <f t="shared" si="21"/>
        <v xml:space="preserve">صربيا </v>
      </c>
      <c r="BI137" s="396"/>
      <c r="BJ137" s="396"/>
      <c r="BK137" s="396"/>
      <c r="BL137" s="396"/>
      <c r="BM137" s="396"/>
      <c r="BN137" s="396"/>
      <c r="BO137" s="396"/>
      <c r="BP137" s="396"/>
      <c r="BQ137" s="396"/>
      <c r="BR137" s="396"/>
      <c r="BS137" s="396"/>
      <c r="BT137" s="396"/>
      <c r="BU137" s="396"/>
      <c r="BV137" s="396"/>
      <c r="BW137" s="396"/>
      <c r="BX137" s="396"/>
      <c r="BY137" s="396"/>
      <c r="BZ137" s="396"/>
      <c r="CA137" s="396"/>
      <c r="CB137" s="396"/>
      <c r="CC137" s="396"/>
      <c r="CD137" s="396"/>
      <c r="CE137" s="396"/>
      <c r="CO137" s="518"/>
    </row>
    <row r="138" spans="1:93" x14ac:dyDescent="0.2">
      <c r="A138" s="141" t="s">
        <v>317</v>
      </c>
      <c r="B138" s="141" t="s">
        <v>660</v>
      </c>
      <c r="C138" s="135" t="str">
        <f t="shared" si="19"/>
        <v>SLOVAKIA</v>
      </c>
      <c r="E138" s="492" t="str">
        <f t="shared" si="20"/>
        <v xml:space="preserve">الجمهورية السلوفاكية </v>
      </c>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60">
        <v>0</v>
      </c>
      <c r="BF138"/>
      <c r="BH138" s="396" t="str">
        <f t="shared" si="21"/>
        <v xml:space="preserve">الجمهورية السلوفاكية </v>
      </c>
      <c r="BI138" s="396"/>
      <c r="BJ138" s="396"/>
      <c r="BK138" s="396"/>
      <c r="BL138" s="396"/>
      <c r="BM138" s="396"/>
      <c r="BN138" s="396"/>
      <c r="BO138" s="396"/>
      <c r="BP138" s="396"/>
      <c r="BQ138" s="396"/>
      <c r="BR138" s="396"/>
      <c r="BS138" s="396"/>
      <c r="BT138" s="396"/>
      <c r="BU138" s="396"/>
      <c r="BV138" s="396"/>
      <c r="BW138" s="396"/>
      <c r="BX138" s="396"/>
      <c r="BY138" s="396"/>
      <c r="BZ138" s="396"/>
      <c r="CA138" s="396"/>
      <c r="CB138" s="396"/>
      <c r="CC138" s="396"/>
      <c r="CD138" s="396"/>
      <c r="CE138" s="396"/>
      <c r="CO138" s="518"/>
    </row>
    <row r="139" spans="1:93" x14ac:dyDescent="0.2">
      <c r="A139" s="141" t="s">
        <v>317</v>
      </c>
      <c r="B139" s="141" t="s">
        <v>660</v>
      </c>
      <c r="C139" s="33" t="str">
        <f t="shared" si="19"/>
        <v>SLOVENIA</v>
      </c>
      <c r="E139" s="533" t="str">
        <f t="shared" si="20"/>
        <v xml:space="preserve">سلوفينيا </v>
      </c>
      <c r="F139" s="160"/>
      <c r="G139" s="160"/>
      <c r="H139" s="160"/>
      <c r="I139" s="160"/>
      <c r="J139" s="160"/>
      <c r="K139" s="160"/>
      <c r="L139" s="160"/>
      <c r="M139" s="160"/>
      <c r="N139" s="160"/>
      <c r="O139" s="160"/>
      <c r="P139" s="160"/>
      <c r="Q139" s="140"/>
      <c r="R139" s="160"/>
      <c r="S139" s="160"/>
      <c r="T139" s="160"/>
      <c r="U139" s="160"/>
      <c r="V139" s="160"/>
      <c r="W139" s="160"/>
      <c r="X139" s="160"/>
      <c r="Y139" s="160"/>
      <c r="Z139" s="160"/>
      <c r="AA139" s="160"/>
      <c r="AB139" s="160">
        <v>0</v>
      </c>
      <c r="BF139"/>
      <c r="BH139" s="396" t="str">
        <f t="shared" si="21"/>
        <v xml:space="preserve">سلوفينيا </v>
      </c>
      <c r="BI139" s="396"/>
      <c r="BJ139" s="396"/>
      <c r="BK139" s="396"/>
      <c r="BL139" s="396"/>
      <c r="BM139" s="396"/>
      <c r="BN139" s="396"/>
      <c r="BO139" s="396"/>
      <c r="BP139" s="396"/>
      <c r="BQ139" s="396"/>
      <c r="BR139" s="396"/>
      <c r="BS139" s="396"/>
      <c r="BT139" s="396"/>
      <c r="BU139" s="396"/>
      <c r="BV139" s="396"/>
      <c r="BW139" s="396"/>
      <c r="BX139" s="396"/>
      <c r="BY139" s="396"/>
      <c r="BZ139" s="396"/>
      <c r="CA139" s="396"/>
      <c r="CB139" s="396"/>
      <c r="CC139" s="396"/>
      <c r="CD139" s="396"/>
      <c r="CE139" s="396"/>
      <c r="CO139" s="518"/>
    </row>
    <row r="140" spans="1:93" x14ac:dyDescent="0.2">
      <c r="A140" s="141" t="s">
        <v>317</v>
      </c>
      <c r="B140" s="141" t="s">
        <v>660</v>
      </c>
      <c r="C140" s="135" t="str">
        <f t="shared" si="19"/>
        <v>SPAIN</v>
      </c>
      <c r="E140" s="492" t="str">
        <f t="shared" si="20"/>
        <v xml:space="preserve">إسبانيا </v>
      </c>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60">
        <v>0</v>
      </c>
      <c r="BF140"/>
      <c r="BH140" s="396" t="str">
        <f t="shared" si="21"/>
        <v xml:space="preserve">إسبانيا </v>
      </c>
      <c r="BI140" s="396"/>
      <c r="BJ140" s="396"/>
      <c r="BK140" s="396"/>
      <c r="BL140" s="396"/>
      <c r="BM140" s="396"/>
      <c r="BN140" s="396"/>
      <c r="BO140" s="396"/>
      <c r="BP140" s="396"/>
      <c r="BQ140" s="396"/>
      <c r="BR140" s="396"/>
      <c r="BS140" s="396"/>
      <c r="BT140" s="396"/>
      <c r="BU140" s="396"/>
      <c r="BV140" s="396"/>
      <c r="BW140" s="396"/>
      <c r="BX140" s="396"/>
      <c r="BY140" s="396"/>
      <c r="BZ140" s="396"/>
      <c r="CA140" s="396"/>
      <c r="CB140" s="396"/>
      <c r="CC140" s="396"/>
      <c r="CD140" s="396"/>
      <c r="CE140" s="396"/>
      <c r="CO140" s="518"/>
    </row>
    <row r="141" spans="1:93" x14ac:dyDescent="0.2">
      <c r="A141" s="141" t="s">
        <v>317</v>
      </c>
      <c r="B141" s="141" t="s">
        <v>660</v>
      </c>
      <c r="C141" s="135" t="str">
        <f t="shared" si="19"/>
        <v>SWEDEN</v>
      </c>
      <c r="E141" s="492" t="str">
        <f t="shared" si="20"/>
        <v xml:space="preserve">السويد </v>
      </c>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60">
        <v>0</v>
      </c>
      <c r="BF141"/>
      <c r="BH141" s="396" t="str">
        <f t="shared" si="21"/>
        <v xml:space="preserve">السويد </v>
      </c>
      <c r="BI141" s="396"/>
      <c r="BJ141" s="396"/>
      <c r="BK141" s="396"/>
      <c r="BL141" s="396"/>
      <c r="BM141" s="396"/>
      <c r="BN141" s="396"/>
      <c r="BO141" s="396"/>
      <c r="BP141" s="396"/>
      <c r="BQ141" s="396"/>
      <c r="BR141" s="396"/>
      <c r="BS141" s="396"/>
      <c r="BT141" s="396"/>
      <c r="BU141" s="396"/>
      <c r="BV141" s="396"/>
      <c r="BW141" s="396"/>
      <c r="BX141" s="396"/>
      <c r="BY141" s="396"/>
      <c r="BZ141" s="396"/>
      <c r="CA141" s="396"/>
      <c r="CB141" s="396"/>
      <c r="CC141" s="396"/>
      <c r="CD141" s="396"/>
      <c r="CE141" s="396"/>
      <c r="CO141" s="518"/>
    </row>
    <row r="142" spans="1:93" x14ac:dyDescent="0.2">
      <c r="A142" s="141" t="s">
        <v>317</v>
      </c>
      <c r="B142" s="141" t="s">
        <v>660</v>
      </c>
      <c r="C142" s="135" t="str">
        <f t="shared" si="19"/>
        <v>SWITLAND</v>
      </c>
      <c r="E142" s="492" t="str">
        <f t="shared" si="20"/>
        <v xml:space="preserve">سويسرا </v>
      </c>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60">
        <v>0</v>
      </c>
      <c r="BF142"/>
      <c r="BH142" s="396" t="str">
        <f t="shared" si="21"/>
        <v xml:space="preserve">سويسرا </v>
      </c>
      <c r="BI142" s="396"/>
      <c r="BJ142" s="396"/>
      <c r="BK142" s="396"/>
      <c r="BL142" s="396"/>
      <c r="BM142" s="396"/>
      <c r="BN142" s="396"/>
      <c r="BO142" s="396"/>
      <c r="BP142" s="396"/>
      <c r="BQ142" s="396"/>
      <c r="BR142" s="396"/>
      <c r="BS142" s="396"/>
      <c r="BT142" s="396"/>
      <c r="BU142" s="396"/>
      <c r="BV142" s="396"/>
      <c r="BW142" s="396"/>
      <c r="BX142" s="396"/>
      <c r="BY142" s="396"/>
      <c r="BZ142" s="396"/>
      <c r="CA142" s="396"/>
      <c r="CB142" s="396"/>
      <c r="CC142" s="396"/>
      <c r="CD142" s="396"/>
      <c r="CE142" s="396"/>
      <c r="CO142" s="518"/>
    </row>
    <row r="143" spans="1:93" x14ac:dyDescent="0.2">
      <c r="A143" s="141" t="s">
        <v>317</v>
      </c>
      <c r="B143" s="141" t="s">
        <v>660</v>
      </c>
      <c r="C143" s="135" t="str">
        <f t="shared" si="19"/>
        <v>TRINIDAD</v>
      </c>
      <c r="E143" s="492" t="str">
        <f t="shared" si="20"/>
        <v xml:space="preserve">ترينيداد وتوباغو </v>
      </c>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60">
        <v>0</v>
      </c>
      <c r="BF143"/>
      <c r="BH143" s="396" t="str">
        <f t="shared" si="21"/>
        <v xml:space="preserve">ترينيداد وتوباغو </v>
      </c>
      <c r="BI143" s="396"/>
      <c r="BJ143" s="396"/>
      <c r="BK143" s="396"/>
      <c r="BL143" s="396"/>
      <c r="BM143" s="396"/>
      <c r="BN143" s="396"/>
      <c r="BO143" s="396"/>
      <c r="BP143" s="396"/>
      <c r="BQ143" s="396"/>
      <c r="BR143" s="396"/>
      <c r="BS143" s="396"/>
      <c r="BT143" s="396"/>
      <c r="BU143" s="396"/>
      <c r="BV143" s="396"/>
      <c r="BW143" s="396"/>
      <c r="BX143" s="396"/>
      <c r="BY143" s="396"/>
      <c r="BZ143" s="396"/>
      <c r="CA143" s="396"/>
      <c r="CB143" s="396"/>
      <c r="CC143" s="396"/>
      <c r="CD143" s="396"/>
      <c r="CE143" s="396"/>
      <c r="CO143" s="518"/>
    </row>
    <row r="144" spans="1:93" x14ac:dyDescent="0.2">
      <c r="A144" s="141" t="s">
        <v>317</v>
      </c>
      <c r="B144" s="141" t="s">
        <v>660</v>
      </c>
      <c r="C144" s="135" t="str">
        <f t="shared" si="19"/>
        <v>TURKEY</v>
      </c>
      <c r="E144" s="492" t="str">
        <f t="shared" si="20"/>
        <v xml:space="preserve">تركيا </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60">
        <v>0</v>
      </c>
      <c r="BF144"/>
      <c r="BH144" s="396" t="str">
        <f t="shared" si="21"/>
        <v xml:space="preserve">تركيا </v>
      </c>
      <c r="BI144" s="396"/>
      <c r="BJ144" s="396"/>
      <c r="BK144" s="396"/>
      <c r="BL144" s="396"/>
      <c r="BM144" s="396"/>
      <c r="BN144" s="396"/>
      <c r="BO144" s="396"/>
      <c r="BP144" s="396"/>
      <c r="BQ144" s="396"/>
      <c r="BR144" s="396"/>
      <c r="BS144" s="396"/>
      <c r="BT144" s="396"/>
      <c r="BU144" s="396"/>
      <c r="BV144" s="396"/>
      <c r="BW144" s="396"/>
      <c r="BX144" s="396"/>
      <c r="BY144" s="396"/>
      <c r="BZ144" s="396"/>
      <c r="CA144" s="396"/>
      <c r="CB144" s="396"/>
      <c r="CC144" s="396"/>
      <c r="CD144" s="396"/>
      <c r="CE144" s="396"/>
      <c r="CO144" s="518"/>
    </row>
    <row r="145" spans="1:93" x14ac:dyDescent="0.2">
      <c r="A145" s="141" t="s">
        <v>317</v>
      </c>
      <c r="B145" s="141" t="s">
        <v>660</v>
      </c>
      <c r="C145" s="135" t="str">
        <f t="shared" si="19"/>
        <v>TURKMENIST</v>
      </c>
      <c r="E145" s="533" t="str">
        <f t="shared" si="20"/>
        <v xml:space="preserve">تركمانستان </v>
      </c>
      <c r="F145" s="160"/>
      <c r="G145" s="160"/>
      <c r="H145" s="160"/>
      <c r="I145" s="160"/>
      <c r="J145" s="160"/>
      <c r="K145" s="160"/>
      <c r="L145" s="160"/>
      <c r="M145" s="160"/>
      <c r="N145" s="160"/>
      <c r="O145" s="160"/>
      <c r="P145" s="160"/>
      <c r="Q145" s="140"/>
      <c r="R145" s="160"/>
      <c r="S145" s="160"/>
      <c r="T145" s="160"/>
      <c r="U145" s="160"/>
      <c r="V145" s="160"/>
      <c r="W145" s="160"/>
      <c r="X145" s="160"/>
      <c r="Y145" s="160"/>
      <c r="Z145" s="160"/>
      <c r="AA145" s="160"/>
      <c r="AB145" s="160">
        <v>0</v>
      </c>
      <c r="BF145"/>
      <c r="BH145" s="396" t="str">
        <f t="shared" si="21"/>
        <v xml:space="preserve">تركمانستان </v>
      </c>
      <c r="BI145" s="396"/>
      <c r="BJ145" s="396"/>
      <c r="BK145" s="396"/>
      <c r="BL145" s="396"/>
      <c r="BM145" s="396"/>
      <c r="BN145" s="396"/>
      <c r="BO145" s="396"/>
      <c r="BP145" s="396"/>
      <c r="BQ145" s="396"/>
      <c r="BR145" s="396"/>
      <c r="BS145" s="396"/>
      <c r="BT145" s="396"/>
      <c r="BU145" s="396"/>
      <c r="BV145" s="396"/>
      <c r="BW145" s="396"/>
      <c r="BX145" s="396"/>
      <c r="BY145" s="396"/>
      <c r="BZ145" s="396"/>
      <c r="CA145" s="396"/>
      <c r="CB145" s="396"/>
      <c r="CC145" s="396"/>
      <c r="CD145" s="396"/>
      <c r="CE145" s="396"/>
      <c r="CO145" s="518"/>
    </row>
    <row r="146" spans="1:93" x14ac:dyDescent="0.2">
      <c r="A146" s="141" t="s">
        <v>317</v>
      </c>
      <c r="B146" s="141" t="s">
        <v>660</v>
      </c>
      <c r="C146" s="135" t="str">
        <f t="shared" si="19"/>
        <v>UKRAINE</v>
      </c>
      <c r="E146" s="533" t="str">
        <f t="shared" si="20"/>
        <v xml:space="preserve">أوكرانيا </v>
      </c>
      <c r="F146" s="160"/>
      <c r="G146" s="160"/>
      <c r="H146" s="160"/>
      <c r="I146" s="160"/>
      <c r="J146" s="160"/>
      <c r="K146" s="160"/>
      <c r="L146" s="160"/>
      <c r="M146" s="160"/>
      <c r="N146" s="160"/>
      <c r="O146" s="160"/>
      <c r="P146" s="160"/>
      <c r="Q146" s="140"/>
      <c r="R146" s="160"/>
      <c r="S146" s="160"/>
      <c r="T146" s="160"/>
      <c r="U146" s="160"/>
      <c r="V146" s="160"/>
      <c r="W146" s="160"/>
      <c r="X146" s="160"/>
      <c r="Y146" s="160"/>
      <c r="Z146" s="160"/>
      <c r="AA146" s="160"/>
      <c r="AB146" s="160">
        <v>0</v>
      </c>
      <c r="BF146"/>
      <c r="BH146" s="396" t="str">
        <f t="shared" si="21"/>
        <v xml:space="preserve">أوكرانيا </v>
      </c>
      <c r="BI146" s="396"/>
      <c r="BJ146" s="396"/>
      <c r="BK146" s="396"/>
      <c r="BL146" s="396"/>
      <c r="BM146" s="396"/>
      <c r="BN146" s="396"/>
      <c r="BO146" s="396"/>
      <c r="BP146" s="396"/>
      <c r="BQ146" s="396"/>
      <c r="BR146" s="396"/>
      <c r="BS146" s="396"/>
      <c r="BT146" s="396"/>
      <c r="BU146" s="396"/>
      <c r="BV146" s="396"/>
      <c r="BW146" s="396"/>
      <c r="BX146" s="396"/>
      <c r="BY146" s="396"/>
      <c r="BZ146" s="396"/>
      <c r="CA146" s="396"/>
      <c r="CB146" s="396"/>
      <c r="CC146" s="396"/>
      <c r="CD146" s="396"/>
      <c r="CE146" s="396"/>
      <c r="CO146" s="518"/>
    </row>
    <row r="147" spans="1:93" x14ac:dyDescent="0.2">
      <c r="A147" s="141" t="s">
        <v>317</v>
      </c>
      <c r="B147" s="141" t="s">
        <v>660</v>
      </c>
      <c r="C147" s="135" t="str">
        <f t="shared" si="19"/>
        <v>UAE</v>
      </c>
      <c r="E147" s="492" t="str">
        <f t="shared" si="20"/>
        <v xml:space="preserve">الأمارات العربية المتحدة </v>
      </c>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60">
        <v>0</v>
      </c>
      <c r="BF147"/>
      <c r="BH147" s="396" t="str">
        <f t="shared" si="21"/>
        <v xml:space="preserve">الأمارات العربية المتحدة </v>
      </c>
      <c r="BI147" s="396"/>
      <c r="BJ147" s="396"/>
      <c r="BK147" s="396"/>
      <c r="BL147" s="396"/>
      <c r="BM147" s="396"/>
      <c r="BN147" s="396"/>
      <c r="BO147" s="396"/>
      <c r="BP147" s="396"/>
      <c r="BQ147" s="396"/>
      <c r="BR147" s="396"/>
      <c r="BS147" s="396"/>
      <c r="BT147" s="396"/>
      <c r="BU147" s="396"/>
      <c r="BV147" s="396"/>
      <c r="BW147" s="396"/>
      <c r="BX147" s="396"/>
      <c r="BY147" s="396"/>
      <c r="BZ147" s="396"/>
      <c r="CA147" s="396"/>
      <c r="CB147" s="396"/>
      <c r="CC147" s="396"/>
      <c r="CD147" s="396"/>
      <c r="CE147" s="396"/>
      <c r="CO147" s="518"/>
    </row>
    <row r="148" spans="1:93" x14ac:dyDescent="0.2">
      <c r="A148" s="141" t="s">
        <v>317</v>
      </c>
      <c r="B148" s="141" t="s">
        <v>660</v>
      </c>
      <c r="C148" s="135" t="str">
        <f t="shared" si="19"/>
        <v>UK</v>
      </c>
      <c r="E148" s="492" t="str">
        <f t="shared" si="20"/>
        <v xml:space="preserve">المملكة المتحدة </v>
      </c>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60">
        <v>0</v>
      </c>
      <c r="BF148"/>
      <c r="BH148" s="396" t="str">
        <f t="shared" si="21"/>
        <v xml:space="preserve">المملكة المتحدة </v>
      </c>
      <c r="BI148" s="396"/>
      <c r="BJ148" s="396"/>
      <c r="BK148" s="396"/>
      <c r="BL148" s="396"/>
      <c r="BM148" s="396"/>
      <c r="BN148" s="396"/>
      <c r="BO148" s="396"/>
      <c r="BP148" s="396"/>
      <c r="BQ148" s="396"/>
      <c r="BR148" s="396"/>
      <c r="BS148" s="396"/>
      <c r="BT148" s="396"/>
      <c r="BU148" s="396"/>
      <c r="BV148" s="396"/>
      <c r="BW148" s="396"/>
      <c r="BX148" s="396"/>
      <c r="BY148" s="396"/>
      <c r="BZ148" s="396"/>
      <c r="CA148" s="396"/>
      <c r="CB148" s="396"/>
      <c r="CC148" s="396"/>
      <c r="CD148" s="396"/>
      <c r="CE148" s="396"/>
      <c r="CO148" s="518"/>
    </row>
    <row r="149" spans="1:93" x14ac:dyDescent="0.2">
      <c r="A149" s="141" t="s">
        <v>317</v>
      </c>
      <c r="B149" s="141" t="s">
        <v>660</v>
      </c>
      <c r="C149" s="135" t="str">
        <f t="shared" si="19"/>
        <v>USA</v>
      </c>
      <c r="E149" s="492" t="str">
        <f t="shared" si="20"/>
        <v xml:space="preserve">الولايات المتحدة </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60">
        <v>0</v>
      </c>
      <c r="BF149"/>
      <c r="BH149" s="396" t="str">
        <f t="shared" si="21"/>
        <v xml:space="preserve">الولايات المتحدة </v>
      </c>
      <c r="BI149" s="396"/>
      <c r="BJ149" s="396"/>
      <c r="BK149" s="396"/>
      <c r="BL149" s="396"/>
      <c r="BM149" s="396"/>
      <c r="BN149" s="396"/>
      <c r="BO149" s="396"/>
      <c r="BP149" s="396"/>
      <c r="BQ149" s="396"/>
      <c r="BR149" s="396"/>
      <c r="BS149" s="396"/>
      <c r="BT149" s="396"/>
      <c r="BU149" s="396"/>
      <c r="BV149" s="396"/>
      <c r="BW149" s="396"/>
      <c r="BX149" s="396"/>
      <c r="BY149" s="396"/>
      <c r="BZ149" s="396"/>
      <c r="CA149" s="396"/>
      <c r="CB149" s="396"/>
      <c r="CC149" s="396"/>
      <c r="CD149" s="396"/>
      <c r="CE149" s="396"/>
      <c r="CO149" s="518"/>
    </row>
    <row r="150" spans="1:93" x14ac:dyDescent="0.2">
      <c r="A150" s="141" t="s">
        <v>317</v>
      </c>
      <c r="B150" s="141" t="s">
        <v>660</v>
      </c>
      <c r="C150" s="135" t="str">
        <f t="shared" si="19"/>
        <v>UZBEKISTAN</v>
      </c>
      <c r="E150" s="492" t="str">
        <f t="shared" si="20"/>
        <v xml:space="preserve">أوزبكستان </v>
      </c>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60">
        <v>0</v>
      </c>
      <c r="BF150"/>
      <c r="BH150" s="396" t="str">
        <f t="shared" si="21"/>
        <v xml:space="preserve">أوزبكستان </v>
      </c>
      <c r="BI150" s="396"/>
      <c r="BJ150" s="396"/>
      <c r="BK150" s="396"/>
      <c r="BL150" s="396"/>
      <c r="BM150" s="396"/>
      <c r="BN150" s="396"/>
      <c r="BO150" s="396"/>
      <c r="BP150" s="396"/>
      <c r="BQ150" s="396"/>
      <c r="BR150" s="396"/>
      <c r="BS150" s="396"/>
      <c r="BT150" s="396"/>
      <c r="BU150" s="396"/>
      <c r="BV150" s="396"/>
      <c r="BW150" s="396"/>
      <c r="BX150" s="396"/>
      <c r="BY150" s="396"/>
      <c r="BZ150" s="396"/>
      <c r="CA150" s="396"/>
      <c r="CB150" s="396"/>
      <c r="CC150" s="396"/>
      <c r="CD150" s="396"/>
      <c r="CE150" s="396"/>
      <c r="CO150" s="518"/>
    </row>
    <row r="151" spans="1:93" x14ac:dyDescent="0.2">
      <c r="A151" s="141" t="s">
        <v>317</v>
      </c>
      <c r="B151" s="141" t="s">
        <v>660</v>
      </c>
      <c r="C151" s="135" t="str">
        <f t="shared" si="19"/>
        <v>YEMEN</v>
      </c>
      <c r="E151" s="492" t="str">
        <f t="shared" si="20"/>
        <v>اليمن</v>
      </c>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v>0</v>
      </c>
      <c r="BF151"/>
      <c r="BH151" s="396" t="s">
        <v>835</v>
      </c>
      <c r="BI151" s="396"/>
      <c r="BJ151" s="396"/>
      <c r="BK151" s="396"/>
      <c r="BL151" s="396"/>
      <c r="BM151" s="396"/>
      <c r="BN151" s="396"/>
      <c r="BO151" s="396"/>
      <c r="BP151" s="396"/>
      <c r="BQ151" s="396"/>
      <c r="BR151" s="396"/>
      <c r="BS151" s="396"/>
      <c r="BT151" s="396"/>
      <c r="BU151" s="396"/>
      <c r="BV151" s="396"/>
      <c r="BW151" s="396"/>
      <c r="BX151" s="396"/>
      <c r="BY151" s="396"/>
      <c r="BZ151" s="396"/>
      <c r="CA151" s="396"/>
      <c r="CB151" s="396"/>
      <c r="CC151" s="396"/>
      <c r="CD151" s="396"/>
      <c r="CE151" s="396"/>
      <c r="CO151" s="518"/>
    </row>
    <row r="152" spans="1:93" ht="13.5" thickBot="1" x14ac:dyDescent="0.25">
      <c r="A152" s="141" t="s">
        <v>317</v>
      </c>
      <c r="B152" s="141" t="s">
        <v>660</v>
      </c>
      <c r="C152" s="135" t="str">
        <f>C75</f>
        <v>NONSPEC</v>
      </c>
      <c r="E152" s="492" t="str">
        <f>E75</f>
        <v>دول غير محددة/ أخرى</v>
      </c>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v>0</v>
      </c>
      <c r="BF152"/>
      <c r="BH152" s="396" t="str">
        <f>BH75</f>
        <v>دول غير محددة/ أخرى</v>
      </c>
      <c r="BI152" s="396"/>
      <c r="BJ152" s="396"/>
      <c r="BK152" s="396"/>
      <c r="BL152" s="396"/>
      <c r="BM152" s="396"/>
      <c r="BN152" s="396"/>
      <c r="BO152" s="396"/>
      <c r="BP152" s="396"/>
      <c r="BQ152" s="396"/>
      <c r="BR152" s="396"/>
      <c r="BS152" s="396"/>
      <c r="BT152" s="396"/>
      <c r="BU152" s="396"/>
      <c r="BV152" s="396"/>
      <c r="BW152" s="396"/>
      <c r="BX152" s="396"/>
      <c r="BY152" s="396"/>
      <c r="BZ152" s="396"/>
      <c r="CA152" s="396"/>
      <c r="CB152" s="396"/>
      <c r="CC152" s="396"/>
      <c r="CD152" s="396"/>
      <c r="CE152" s="396"/>
      <c r="CO152" s="518"/>
    </row>
    <row r="153" spans="1:93" ht="18" customHeight="1" thickBot="1" x14ac:dyDescent="0.25">
      <c r="A153" s="141" t="s">
        <v>317</v>
      </c>
      <c r="B153" s="141" t="s">
        <v>660</v>
      </c>
      <c r="C153" s="135" t="str">
        <f>C76</f>
        <v>TOTIMPST</v>
      </c>
      <c r="E153" s="643" t="s">
        <v>1135</v>
      </c>
      <c r="F153" s="642">
        <f t="shared" ref="F153:W153" si="22">SUM(F81:F152)</f>
        <v>0</v>
      </c>
      <c r="G153" s="642">
        <f t="shared" si="22"/>
        <v>0</v>
      </c>
      <c r="H153" s="642">
        <f t="shared" si="22"/>
        <v>0</v>
      </c>
      <c r="I153" s="642">
        <f t="shared" si="22"/>
        <v>0</v>
      </c>
      <c r="J153" s="642">
        <f t="shared" si="22"/>
        <v>0</v>
      </c>
      <c r="K153" s="642">
        <f t="shared" si="22"/>
        <v>0</v>
      </c>
      <c r="L153" s="642">
        <f t="shared" si="22"/>
        <v>0</v>
      </c>
      <c r="M153" s="642">
        <f t="shared" si="22"/>
        <v>0</v>
      </c>
      <c r="N153" s="642">
        <f t="shared" si="22"/>
        <v>0</v>
      </c>
      <c r="O153" s="642">
        <f t="shared" si="22"/>
        <v>0</v>
      </c>
      <c r="P153" s="642">
        <f t="shared" si="22"/>
        <v>0</v>
      </c>
      <c r="Q153" s="642">
        <f t="shared" si="22"/>
        <v>0</v>
      </c>
      <c r="R153" s="642">
        <f t="shared" si="22"/>
        <v>0</v>
      </c>
      <c r="S153" s="642">
        <f t="shared" si="22"/>
        <v>0</v>
      </c>
      <c r="T153" s="642">
        <f t="shared" si="22"/>
        <v>0</v>
      </c>
      <c r="U153" s="642">
        <f t="shared" si="22"/>
        <v>0</v>
      </c>
      <c r="V153" s="642">
        <f t="shared" si="22"/>
        <v>0</v>
      </c>
      <c r="W153" s="642">
        <f t="shared" si="22"/>
        <v>0</v>
      </c>
      <c r="X153" s="642">
        <f>SUM(X81:X152)</f>
        <v>0</v>
      </c>
      <c r="Y153" s="642">
        <f>SUM(Y81:Y152)</f>
        <v>0</v>
      </c>
      <c r="Z153" s="642">
        <f>SUM(Z81:Z152)</f>
        <v>0</v>
      </c>
      <c r="AA153" s="642">
        <f>SUM(AA81:AA152)</f>
        <v>0</v>
      </c>
      <c r="AB153" s="642">
        <f>ROUND(SUM(AB81:AB152),0)</f>
        <v>0</v>
      </c>
      <c r="BH153" s="397" t="s">
        <v>555</v>
      </c>
      <c r="BI153" s="524">
        <f t="shared" ref="BI153:CE153" si="23">SUM(BI81:BI152)</f>
        <v>0</v>
      </c>
      <c r="BJ153" s="397">
        <f t="shared" si="23"/>
        <v>0</v>
      </c>
      <c r="BK153" s="524">
        <f t="shared" si="23"/>
        <v>0</v>
      </c>
      <c r="BL153" s="524">
        <f t="shared" si="23"/>
        <v>0</v>
      </c>
      <c r="BM153" s="524">
        <f t="shared" si="23"/>
        <v>0</v>
      </c>
      <c r="BN153" s="524">
        <f t="shared" si="23"/>
        <v>0</v>
      </c>
      <c r="BO153" s="524">
        <f t="shared" si="23"/>
        <v>0</v>
      </c>
      <c r="BP153" s="524">
        <f t="shared" si="23"/>
        <v>0</v>
      </c>
      <c r="BQ153" s="524">
        <f t="shared" si="23"/>
        <v>0</v>
      </c>
      <c r="BR153" s="524">
        <f t="shared" si="23"/>
        <v>0</v>
      </c>
      <c r="BS153" s="524">
        <f t="shared" si="23"/>
        <v>0</v>
      </c>
      <c r="BT153" s="524">
        <f t="shared" si="23"/>
        <v>0</v>
      </c>
      <c r="BU153" s="524">
        <f t="shared" si="23"/>
        <v>0</v>
      </c>
      <c r="BV153" s="524">
        <f t="shared" si="23"/>
        <v>0</v>
      </c>
      <c r="BW153" s="524">
        <f t="shared" si="23"/>
        <v>0</v>
      </c>
      <c r="BX153" s="524">
        <f t="shared" si="23"/>
        <v>0</v>
      </c>
      <c r="BY153" s="524">
        <f t="shared" si="23"/>
        <v>0</v>
      </c>
      <c r="BZ153" s="524">
        <f t="shared" si="23"/>
        <v>0</v>
      </c>
      <c r="CA153" s="524">
        <f>SUM(CA81:CA152)</f>
        <v>0</v>
      </c>
      <c r="CB153" s="524">
        <f>SUM(CB81:CB152)</f>
        <v>0</v>
      </c>
      <c r="CC153" s="524">
        <f>SUM(CC81:CC152)</f>
        <v>0</v>
      </c>
      <c r="CD153" s="524">
        <f>SUM(CD81:CD152)</f>
        <v>0</v>
      </c>
      <c r="CE153" s="524">
        <f t="shared" si="23"/>
        <v>0</v>
      </c>
      <c r="CO153" s="526"/>
    </row>
    <row r="154" spans="1:93" x14ac:dyDescent="0.2">
      <c r="E154" s="892" t="s">
        <v>1257</v>
      </c>
      <c r="F154" s="133"/>
      <c r="G154" s="133"/>
      <c r="H154" s="133"/>
      <c r="I154" s="133"/>
      <c r="J154" s="133"/>
      <c r="K154" s="133"/>
      <c r="L154" s="133"/>
      <c r="M154" s="133"/>
      <c r="N154" s="834"/>
      <c r="O154" s="834"/>
      <c r="P154" s="834"/>
      <c r="Q154" s="133"/>
      <c r="R154" s="133"/>
      <c r="S154" s="133"/>
      <c r="T154" s="133"/>
      <c r="U154" s="133"/>
      <c r="V154" s="133"/>
      <c r="W154" s="133"/>
      <c r="X154" s="133"/>
      <c r="Y154" s="133"/>
      <c r="Z154" s="133"/>
      <c r="AA154" s="133"/>
      <c r="AB154" s="133"/>
      <c r="BH154" t="str">
        <f>BH77</f>
        <v>"Non-specified/Other": Please specify in the Remarks sheet.</v>
      </c>
      <c r="BI154"/>
      <c r="BJ154"/>
      <c r="BK154"/>
      <c r="BL154"/>
      <c r="BM154"/>
      <c r="BN154"/>
      <c r="BO154"/>
      <c r="BP154"/>
      <c r="BQ154"/>
      <c r="BR154"/>
      <c r="BS154"/>
      <c r="BT154"/>
      <c r="BU154"/>
      <c r="BV154"/>
      <c r="BW154"/>
      <c r="BX154"/>
      <c r="BY154"/>
      <c r="BZ154"/>
      <c r="CA154"/>
      <c r="CB154"/>
      <c r="CC154"/>
      <c r="CD154"/>
      <c r="CE154"/>
      <c r="CO154" s="3" t="str">
        <f>CO77</f>
        <v>"Autres" : Veuillez les préciser dans la feuille Remarks.</v>
      </c>
    </row>
  </sheetData>
  <sheetProtection password="892C" sheet="1" objects="1" scenarios="1"/>
  <phoneticPr fontId="15" type="noConversion"/>
  <conditionalFormatting sqref="F4:AA76 F80:AA153">
    <cfRule type="cellIs" dxfId="28" priority="3" stopIfTrue="1" operator="notEqual">
      <formula>BI4</formula>
    </cfRule>
  </conditionalFormatting>
  <conditionalFormatting sqref="AB4:AB76 AB80:AB153">
    <cfRule type="cellIs" dxfId="27" priority="5" stopIfTrue="1" operator="notEqual">
      <formula>CE4</formula>
    </cfRule>
  </conditionalFormatting>
  <conditionalFormatting sqref="AB80">
    <cfRule type="cellIs" dxfId="26" priority="2" stopIfTrue="1" operator="notEqual">
      <formula>CE80</formula>
    </cfRule>
  </conditionalFormatting>
  <conditionalFormatting sqref="AB76">
    <cfRule type="cellIs" dxfId="25" priority="1" stopIfTrue="1" operator="notEqual">
      <formula>CE76</formula>
    </cfRule>
  </conditionalFormatting>
  <dataValidations count="1">
    <dataValidation type="whole" operator="greaterThanOrEqual" allowBlank="1" showInputMessage="1" showErrorMessage="1" error="Positive whole numbers only / Nombres entiers positifs uniquement" sqref="F81:AB152 F4:AB75">
      <formula1>0</formula1>
    </dataValidation>
  </dataValidations>
  <printOptions horizontalCentered="1"/>
  <pageMargins left="0" right="0" top="0" bottom="0" header="0.39370078740157499" footer="0.31496062992126"/>
  <pageSetup paperSize="9" scale="47" fitToHeight="0" orientation="landscape" r:id="rId1"/>
  <headerFooter alignWithMargins="0"/>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T_TJ3">
                <anchor moveWithCells="1">
                  <from>
                    <xdr:col>6</xdr:col>
                    <xdr:colOff>333375</xdr:colOff>
                    <xdr:row>0</xdr:row>
                    <xdr:rowOff>104775</xdr:rowOff>
                  </from>
                  <to>
                    <xdr:col>7</xdr:col>
                    <xdr:colOff>523875</xdr:colOff>
                    <xdr:row>1</xdr:row>
                    <xdr:rowOff>104775</xdr:rowOff>
                  </to>
                </anchor>
              </controlPr>
            </control>
          </mc:Choice>
        </mc:AlternateContent>
        <mc:AlternateContent xmlns:mc="http://schemas.openxmlformats.org/markup-compatibility/2006">
          <mc:Choice Requires="x14">
            <control shapeId="16407" r:id="rId5" name="Button 23">
              <controlPr defaultSize="0" print="0" autoFill="0" autoPict="0" macro="[0]!GotoMenu">
                <anchor moveWithCells="1">
                  <from>
                    <xdr:col>5</xdr:col>
                    <xdr:colOff>533400</xdr:colOff>
                    <xdr:row>0</xdr:row>
                    <xdr:rowOff>85725</xdr:rowOff>
                  </from>
                  <to>
                    <xdr:col>6</xdr:col>
                    <xdr:colOff>276225</xdr:colOff>
                    <xdr:row>1</xdr:row>
                    <xdr:rowOff>114300</xdr:rowOff>
                  </to>
                </anchor>
              </controlPr>
            </control>
          </mc:Choice>
        </mc:AlternateContent>
        <mc:AlternateContent xmlns:mc="http://schemas.openxmlformats.org/markup-compatibility/2006">
          <mc:Choice Requires="x14">
            <control shapeId="16411" r:id="rId6" name="Button 27">
              <controlPr defaultSize="0" print="0" autoFill="0" autoPict="0" macro="[0]!T_CM3">
                <anchor moveWithCells="1">
                  <from>
                    <xdr:col>4</xdr:col>
                    <xdr:colOff>9525</xdr:colOff>
                    <xdr:row>77</xdr:row>
                    <xdr:rowOff>228600</xdr:rowOff>
                  </from>
                  <to>
                    <xdr:col>4</xdr:col>
                    <xdr:colOff>904875</xdr:colOff>
                    <xdr:row>78</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6"/>
  <dimension ref="A1:CZ154"/>
  <sheetViews>
    <sheetView showGridLines="0" rightToLeft="1" workbookViewId="0">
      <pane xSplit="5" ySplit="2" topLeftCell="F114" activePane="bottomRight" state="frozen"/>
      <selection activeCell="L15" sqref="L15"/>
      <selection pane="topRight" activeCell="L15" sqref="L15"/>
      <selection pane="bottomLeft" activeCell="L15" sqref="L15"/>
      <selection pane="bottomRight" activeCell="L15" sqref="L15"/>
    </sheetView>
  </sheetViews>
  <sheetFormatPr defaultColWidth="8" defaultRowHeight="12.75" x14ac:dyDescent="0.2"/>
  <cols>
    <col min="1" max="1" width="11.28515625" style="143" hidden="1" customWidth="1"/>
    <col min="2" max="2" width="10" style="143" hidden="1" customWidth="1"/>
    <col min="3" max="3" width="11.42578125" style="141" hidden="1" customWidth="1"/>
    <col min="4" max="4" width="1.7109375" style="143" customWidth="1"/>
    <col min="5" max="5" width="35.42578125" style="143" customWidth="1"/>
    <col min="6" max="28" width="10.85546875" style="143" customWidth="1"/>
    <col min="29" max="52" width="8" style="143" customWidth="1"/>
    <col min="53" max="59" width="8" style="143" hidden="1" customWidth="1"/>
    <col min="60" max="60" width="27.140625" style="143" hidden="1" customWidth="1"/>
    <col min="61" max="92" width="8" style="143" hidden="1" customWidth="1"/>
    <col min="93" max="93" width="31" style="143" hidden="1" customWidth="1"/>
    <col min="94" max="104" width="8" style="143" hidden="1" customWidth="1"/>
    <col min="105" max="112" width="8" style="143" customWidth="1"/>
    <col min="113" max="16384" width="8" style="143"/>
  </cols>
  <sheetData>
    <row r="1" spans="1:93" s="152" customFormat="1" ht="18.75" customHeight="1" x14ac:dyDescent="0.2">
      <c r="C1" s="141"/>
      <c r="E1" s="490" t="s">
        <v>1259</v>
      </c>
      <c r="F1" s="154"/>
      <c r="G1" s="154"/>
      <c r="H1" s="154"/>
      <c r="I1" s="154"/>
      <c r="J1" s="154"/>
      <c r="K1" s="154"/>
      <c r="L1" s="154"/>
      <c r="M1" s="154"/>
      <c r="N1" s="154"/>
      <c r="O1" s="154"/>
      <c r="P1" s="154"/>
      <c r="BH1" s="153" t="s">
        <v>520</v>
      </c>
      <c r="CO1" s="421" t="s">
        <v>521</v>
      </c>
    </row>
    <row r="2" spans="1:93" s="156" customFormat="1" ht="18.75" customHeight="1" thickBot="1" x14ac:dyDescent="0.25">
      <c r="A2" s="240"/>
      <c r="B2" s="240"/>
      <c r="C2" s="241"/>
      <c r="D2" s="240"/>
      <c r="E2" s="501" t="str">
        <f>Country</f>
        <v>Country</v>
      </c>
    </row>
    <row r="3" spans="1:93" s="156" customFormat="1" ht="18.75" customHeight="1" thickBot="1" x14ac:dyDescent="0.25">
      <c r="A3" s="542" t="s">
        <v>312</v>
      </c>
      <c r="B3" s="542" t="s">
        <v>313</v>
      </c>
      <c r="C3" s="542" t="s">
        <v>311</v>
      </c>
      <c r="D3" s="240"/>
      <c r="E3" s="491" t="s">
        <v>1134</v>
      </c>
      <c r="F3" s="158">
        <v>1990</v>
      </c>
      <c r="G3" s="158">
        <v>1991</v>
      </c>
      <c r="H3" s="158">
        <v>1992</v>
      </c>
      <c r="I3" s="158">
        <v>1993</v>
      </c>
      <c r="J3" s="158">
        <v>1994</v>
      </c>
      <c r="K3" s="158">
        <v>1995</v>
      </c>
      <c r="L3" s="158">
        <v>1996</v>
      </c>
      <c r="M3" s="158">
        <v>1997</v>
      </c>
      <c r="N3" s="158">
        <v>1998</v>
      </c>
      <c r="O3" s="158">
        <v>1999</v>
      </c>
      <c r="P3" s="158">
        <v>2000</v>
      </c>
      <c r="Q3" s="158">
        <v>2001</v>
      </c>
      <c r="R3" s="158">
        <v>2002</v>
      </c>
      <c r="S3" s="158">
        <v>2003</v>
      </c>
      <c r="T3" s="158">
        <f>S3+1</f>
        <v>2004</v>
      </c>
      <c r="U3" s="158">
        <f>T3+1</f>
        <v>2005</v>
      </c>
      <c r="V3" s="158">
        <v>2006</v>
      </c>
      <c r="W3" s="158">
        <v>2007</v>
      </c>
      <c r="X3" s="158">
        <v>2008</v>
      </c>
      <c r="Y3" s="158">
        <v>2009</v>
      </c>
      <c r="Z3" s="158">
        <v>2010</v>
      </c>
      <c r="AA3" s="158">
        <v>2011</v>
      </c>
      <c r="AB3" s="158">
        <v>2012</v>
      </c>
      <c r="BH3" s="394" t="s">
        <v>897</v>
      </c>
      <c r="BI3" s="441">
        <v>1990</v>
      </c>
      <c r="BJ3" s="411">
        <v>1991</v>
      </c>
      <c r="BK3" s="411">
        <v>1992</v>
      </c>
      <c r="BL3" s="411">
        <v>1993</v>
      </c>
      <c r="BM3" s="411">
        <v>1994</v>
      </c>
      <c r="BN3" s="411">
        <v>1995</v>
      </c>
      <c r="BO3" s="411">
        <v>1996</v>
      </c>
      <c r="BP3" s="411">
        <v>1997</v>
      </c>
      <c r="BQ3" s="411">
        <v>1998</v>
      </c>
      <c r="BR3" s="411">
        <v>1999</v>
      </c>
      <c r="BS3" s="411">
        <v>2000</v>
      </c>
      <c r="BT3" s="411">
        <v>2001</v>
      </c>
      <c r="BU3" s="411">
        <v>2002</v>
      </c>
      <c r="BV3" s="411">
        <v>2003</v>
      </c>
      <c r="BW3" s="411">
        <f>BV3+1</f>
        <v>2004</v>
      </c>
      <c r="BX3" s="411">
        <f>BW3+1</f>
        <v>2005</v>
      </c>
      <c r="BY3" s="411">
        <v>2006</v>
      </c>
      <c r="BZ3" s="411">
        <v>2007</v>
      </c>
      <c r="CA3" s="411">
        <v>2008</v>
      </c>
      <c r="CB3" s="411">
        <v>2009</v>
      </c>
      <c r="CC3" s="411">
        <v>2010</v>
      </c>
      <c r="CD3" s="411">
        <v>2011</v>
      </c>
      <c r="CE3" s="411">
        <v>2012</v>
      </c>
      <c r="CO3" s="192" t="s">
        <v>898</v>
      </c>
    </row>
    <row r="4" spans="1:93" ht="13.5" thickBot="1" x14ac:dyDescent="0.25">
      <c r="A4" s="141" t="s">
        <v>317</v>
      </c>
      <c r="B4" s="141" t="s">
        <v>101</v>
      </c>
      <c r="C4" s="135" t="str">
        <f>'3i_Imports'!C4</f>
        <v>ALGERIA</v>
      </c>
      <c r="D4" s="141"/>
      <c r="E4" s="492" t="str">
        <f>'3i_Imports'!E4</f>
        <v xml:space="preserve">الجزائر </v>
      </c>
      <c r="F4" s="140"/>
      <c r="G4" s="140"/>
      <c r="H4" s="140"/>
      <c r="I4" s="140"/>
      <c r="J4" s="140"/>
      <c r="K4" s="140"/>
      <c r="L4" s="140"/>
      <c r="M4" s="140"/>
      <c r="N4" s="140"/>
      <c r="O4" s="140"/>
      <c r="P4" s="140"/>
      <c r="Q4" s="140"/>
      <c r="R4" s="140"/>
      <c r="S4" s="140"/>
      <c r="T4" s="140"/>
      <c r="U4" s="140"/>
      <c r="V4" s="140"/>
      <c r="W4" s="140"/>
      <c r="X4" s="140"/>
      <c r="Y4" s="140"/>
      <c r="Z4" s="140"/>
      <c r="AA4" s="140"/>
      <c r="AB4" s="762">
        <v>0</v>
      </c>
      <c r="BH4" s="440" t="str">
        <f t="shared" ref="BH4:BH41" si="0">E4</f>
        <v xml:space="preserve">الجزائر </v>
      </c>
      <c r="BI4" s="439"/>
      <c r="BJ4" s="438"/>
      <c r="BK4" s="395"/>
      <c r="BL4" s="395"/>
      <c r="BM4" s="395"/>
      <c r="BN4" s="395"/>
      <c r="BO4" s="395"/>
      <c r="BP4" s="395"/>
      <c r="BQ4" s="395"/>
      <c r="BR4" s="395"/>
      <c r="BS4" s="395"/>
      <c r="BT4" s="395"/>
      <c r="BU4" s="395"/>
      <c r="BV4" s="395"/>
      <c r="BW4" s="395"/>
      <c r="BX4" s="395"/>
      <c r="BY4" s="395"/>
      <c r="BZ4" s="395"/>
      <c r="CA4" s="395"/>
      <c r="CB4" s="395"/>
      <c r="CC4" s="395"/>
      <c r="CD4" s="395"/>
      <c r="CE4" s="395"/>
      <c r="CO4" s="400"/>
    </row>
    <row r="5" spans="1:93" x14ac:dyDescent="0.2">
      <c r="A5" s="141" t="s">
        <v>317</v>
      </c>
      <c r="B5" s="141" t="s">
        <v>101</v>
      </c>
      <c r="C5" s="135" t="str">
        <f>'3i_Imports'!C5</f>
        <v>ANGOLA</v>
      </c>
      <c r="D5" s="141"/>
      <c r="E5" s="492" t="str">
        <f>'3i_Imports'!E5</f>
        <v xml:space="preserve">أنغولا </v>
      </c>
      <c r="F5" s="140"/>
      <c r="G5" s="140"/>
      <c r="H5" s="140"/>
      <c r="I5" s="140"/>
      <c r="J5" s="140"/>
      <c r="K5" s="140"/>
      <c r="L5" s="140"/>
      <c r="M5" s="140"/>
      <c r="N5" s="140"/>
      <c r="O5" s="140"/>
      <c r="P5" s="140"/>
      <c r="Q5" s="140"/>
      <c r="R5" s="140"/>
      <c r="S5" s="140"/>
      <c r="T5" s="140"/>
      <c r="U5" s="140"/>
      <c r="V5" s="140"/>
      <c r="W5" s="140"/>
      <c r="X5" s="140"/>
      <c r="Y5" s="140"/>
      <c r="Z5" s="140"/>
      <c r="AA5" s="140"/>
      <c r="AB5" s="762">
        <v>0</v>
      </c>
      <c r="BH5" s="744" t="s">
        <v>851</v>
      </c>
      <c r="BI5" s="396"/>
      <c r="BJ5" s="396"/>
      <c r="BK5" s="396"/>
      <c r="BL5" s="396"/>
      <c r="BM5" s="396"/>
      <c r="BN5" s="396"/>
      <c r="BO5" s="396"/>
      <c r="BP5" s="396"/>
      <c r="BQ5" s="396"/>
      <c r="BR5" s="396"/>
      <c r="BS5" s="396"/>
      <c r="BT5" s="396"/>
      <c r="BU5" s="396"/>
      <c r="BV5" s="396"/>
      <c r="BW5" s="396"/>
      <c r="BX5" s="396"/>
      <c r="BY5" s="396"/>
      <c r="BZ5" s="396"/>
      <c r="CA5" s="396"/>
      <c r="CB5" s="396"/>
      <c r="CC5" s="396"/>
      <c r="CD5" s="396"/>
      <c r="CE5" s="396"/>
      <c r="CO5" s="401"/>
    </row>
    <row r="6" spans="1:93" x14ac:dyDescent="0.2">
      <c r="A6" s="141" t="s">
        <v>317</v>
      </c>
      <c r="B6" s="141" t="s">
        <v>101</v>
      </c>
      <c r="C6" s="135" t="str">
        <f>'3i_Imports'!C6</f>
        <v>ARGENTINA</v>
      </c>
      <c r="D6" s="141"/>
      <c r="E6" s="492" t="str">
        <f>'3i_Imports'!E6</f>
        <v xml:space="preserve">الأرجنتين </v>
      </c>
      <c r="F6" s="140"/>
      <c r="G6" s="140"/>
      <c r="H6" s="140"/>
      <c r="I6" s="140"/>
      <c r="J6" s="140"/>
      <c r="K6" s="140"/>
      <c r="L6" s="140"/>
      <c r="M6" s="140"/>
      <c r="N6" s="140"/>
      <c r="O6" s="140"/>
      <c r="P6" s="140"/>
      <c r="Q6" s="140"/>
      <c r="R6" s="140"/>
      <c r="S6" s="140"/>
      <c r="T6" s="140"/>
      <c r="U6" s="140"/>
      <c r="V6" s="140"/>
      <c r="W6" s="140"/>
      <c r="X6" s="140"/>
      <c r="Y6" s="140"/>
      <c r="Z6" s="140"/>
      <c r="AA6" s="140"/>
      <c r="AB6" s="762">
        <v>0</v>
      </c>
      <c r="BH6" s="744" t="s">
        <v>851</v>
      </c>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O6" s="401"/>
    </row>
    <row r="7" spans="1:93" x14ac:dyDescent="0.2">
      <c r="A7" s="141" t="s">
        <v>317</v>
      </c>
      <c r="B7" s="141" t="s">
        <v>101</v>
      </c>
      <c r="C7" s="135" t="str">
        <f>'3i_Imports'!C7</f>
        <v>AUSTRALI</v>
      </c>
      <c r="D7" s="141"/>
      <c r="E7" s="492" t="str">
        <f>'3i_Imports'!E7</f>
        <v xml:space="preserve">أستراليا </v>
      </c>
      <c r="F7" s="140"/>
      <c r="G7" s="140"/>
      <c r="H7" s="140"/>
      <c r="I7" s="140"/>
      <c r="J7" s="140"/>
      <c r="K7" s="140"/>
      <c r="L7" s="140"/>
      <c r="M7" s="140"/>
      <c r="N7" s="140"/>
      <c r="O7" s="140"/>
      <c r="P7" s="140"/>
      <c r="Q7" s="140"/>
      <c r="R7" s="140"/>
      <c r="S7" s="140"/>
      <c r="T7" s="140"/>
      <c r="U7" s="140"/>
      <c r="V7" s="140"/>
      <c r="W7" s="140"/>
      <c r="X7" s="140"/>
      <c r="Y7" s="140"/>
      <c r="Z7" s="140"/>
      <c r="AA7" s="140"/>
      <c r="AB7" s="762">
        <v>0</v>
      </c>
      <c r="BH7" s="408" t="str">
        <f t="shared" si="0"/>
        <v xml:space="preserve">أستراليا </v>
      </c>
      <c r="BI7" s="396"/>
      <c r="BJ7" s="396"/>
      <c r="BK7" s="396"/>
      <c r="BL7" s="396"/>
      <c r="BM7" s="396"/>
      <c r="BN7" s="396"/>
      <c r="BO7" s="396"/>
      <c r="BP7" s="396"/>
      <c r="BQ7" s="396"/>
      <c r="BR7" s="396"/>
      <c r="BS7" s="396"/>
      <c r="BT7" s="396"/>
      <c r="BU7" s="396"/>
      <c r="BV7" s="396"/>
      <c r="BW7" s="396"/>
      <c r="BX7" s="396"/>
      <c r="BY7" s="396"/>
      <c r="BZ7" s="396"/>
      <c r="CA7" s="396"/>
      <c r="CB7" s="396"/>
      <c r="CC7" s="396"/>
      <c r="CD7" s="396"/>
      <c r="CE7" s="396"/>
      <c r="CO7" s="401"/>
    </row>
    <row r="8" spans="1:93" x14ac:dyDescent="0.2">
      <c r="A8" s="141" t="s">
        <v>317</v>
      </c>
      <c r="B8" s="141" t="s">
        <v>101</v>
      </c>
      <c r="C8" s="135" t="str">
        <f>'3i_Imports'!C8</f>
        <v>AUSTRIA</v>
      </c>
      <c r="D8" s="141"/>
      <c r="E8" s="492" t="str">
        <f>'3i_Imports'!E8</f>
        <v xml:space="preserve">النمسا </v>
      </c>
      <c r="F8" s="140"/>
      <c r="G8" s="140"/>
      <c r="H8" s="140"/>
      <c r="I8" s="140"/>
      <c r="J8" s="140"/>
      <c r="K8" s="140"/>
      <c r="L8" s="140"/>
      <c r="M8" s="140"/>
      <c r="N8" s="140"/>
      <c r="O8" s="140"/>
      <c r="P8" s="140"/>
      <c r="Q8" s="140"/>
      <c r="R8" s="140"/>
      <c r="S8" s="140"/>
      <c r="T8" s="140"/>
      <c r="U8" s="140"/>
      <c r="V8" s="140"/>
      <c r="W8" s="140"/>
      <c r="X8" s="140"/>
      <c r="Y8" s="140"/>
      <c r="Z8" s="140"/>
      <c r="AA8" s="140"/>
      <c r="AB8" s="762">
        <v>0</v>
      </c>
      <c r="BH8" s="408" t="str">
        <f t="shared" si="0"/>
        <v xml:space="preserve">النمسا </v>
      </c>
      <c r="BI8" s="396"/>
      <c r="BJ8" s="396"/>
      <c r="BK8" s="396"/>
      <c r="BL8" s="396"/>
      <c r="BM8" s="396"/>
      <c r="BN8" s="396"/>
      <c r="BO8" s="396"/>
      <c r="BP8" s="396"/>
      <c r="BQ8" s="396"/>
      <c r="BR8" s="396"/>
      <c r="BS8" s="396"/>
      <c r="BT8" s="396"/>
      <c r="BU8" s="396"/>
      <c r="BV8" s="396"/>
      <c r="BW8" s="396"/>
      <c r="BX8" s="396"/>
      <c r="BY8" s="396"/>
      <c r="BZ8" s="396"/>
      <c r="CA8" s="396"/>
      <c r="CB8" s="396"/>
      <c r="CC8" s="396"/>
      <c r="CD8" s="396"/>
      <c r="CE8" s="396"/>
      <c r="CO8" s="401"/>
    </row>
    <row r="9" spans="1:93" x14ac:dyDescent="0.2">
      <c r="A9" s="141" t="s">
        <v>317</v>
      </c>
      <c r="B9" s="141" t="s">
        <v>101</v>
      </c>
      <c r="C9" s="135" t="str">
        <f>'3i_Imports'!C9</f>
        <v>AZERBAIJAN</v>
      </c>
      <c r="D9" s="141"/>
      <c r="E9" s="492" t="str">
        <f>'3i_Imports'!E9</f>
        <v xml:space="preserve">أذربيجان </v>
      </c>
      <c r="F9" s="140"/>
      <c r="G9" s="140"/>
      <c r="H9" s="140"/>
      <c r="I9" s="140"/>
      <c r="J9" s="140"/>
      <c r="K9" s="140"/>
      <c r="L9" s="140"/>
      <c r="M9" s="140"/>
      <c r="N9" s="140"/>
      <c r="O9" s="140"/>
      <c r="P9" s="140"/>
      <c r="Q9" s="140"/>
      <c r="R9" s="140"/>
      <c r="S9" s="140"/>
      <c r="T9" s="140"/>
      <c r="U9" s="140"/>
      <c r="V9" s="140"/>
      <c r="W9" s="140"/>
      <c r="X9" s="140"/>
      <c r="Y9" s="140"/>
      <c r="Z9" s="140"/>
      <c r="AA9" s="140"/>
      <c r="AB9" s="762">
        <v>0</v>
      </c>
      <c r="BH9" s="408" t="s">
        <v>735</v>
      </c>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O9" s="401"/>
    </row>
    <row r="10" spans="1:93" x14ac:dyDescent="0.2">
      <c r="A10" s="141" t="s">
        <v>317</v>
      </c>
      <c r="B10" s="141" t="s">
        <v>101</v>
      </c>
      <c r="C10" s="135" t="str">
        <f>'3i_Imports'!C10</f>
        <v>BELGIUM</v>
      </c>
      <c r="D10" s="141"/>
      <c r="E10" s="492" t="str">
        <f>'3i_Imports'!E10</f>
        <v xml:space="preserve">بلجيكا </v>
      </c>
      <c r="F10" s="140"/>
      <c r="G10" s="140"/>
      <c r="H10" s="140"/>
      <c r="I10" s="140"/>
      <c r="J10" s="140"/>
      <c r="K10" s="140"/>
      <c r="L10" s="140"/>
      <c r="M10" s="140"/>
      <c r="N10" s="140"/>
      <c r="O10" s="140"/>
      <c r="P10" s="140"/>
      <c r="Q10" s="140"/>
      <c r="R10" s="140"/>
      <c r="S10" s="140"/>
      <c r="T10" s="140"/>
      <c r="U10" s="140"/>
      <c r="V10" s="140"/>
      <c r="W10" s="140"/>
      <c r="X10" s="140"/>
      <c r="Y10" s="140"/>
      <c r="Z10" s="140"/>
      <c r="AA10" s="140"/>
      <c r="AB10" s="762">
        <v>0</v>
      </c>
      <c r="BH10" s="408" t="str">
        <f t="shared" si="0"/>
        <v xml:space="preserve">بلجيكا </v>
      </c>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O10" s="401"/>
    </row>
    <row r="11" spans="1:93" x14ac:dyDescent="0.2">
      <c r="A11" s="141" t="s">
        <v>317</v>
      </c>
      <c r="B11" s="141" t="s">
        <v>101</v>
      </c>
      <c r="C11" s="135" t="str">
        <f>'3i_Imports'!C11</f>
        <v>BOSNIAHERZ</v>
      </c>
      <c r="D11" s="141"/>
      <c r="E11" s="492" t="str">
        <f>'3i_Imports'!E11</f>
        <v xml:space="preserve">البوسنة والهرسك </v>
      </c>
      <c r="F11" s="140"/>
      <c r="G11" s="140"/>
      <c r="H11" s="140"/>
      <c r="I11" s="140"/>
      <c r="J11" s="140"/>
      <c r="K11" s="140"/>
      <c r="L11" s="140"/>
      <c r="M11" s="140"/>
      <c r="N11" s="140"/>
      <c r="O11" s="140"/>
      <c r="P11" s="140"/>
      <c r="Q11" s="140"/>
      <c r="R11" s="140"/>
      <c r="S11" s="140"/>
      <c r="T11" s="140"/>
      <c r="U11" s="140"/>
      <c r="V11" s="140"/>
      <c r="W11" s="140"/>
      <c r="X11" s="140"/>
      <c r="Y11" s="140"/>
      <c r="Z11" s="140"/>
      <c r="AA11" s="140"/>
      <c r="AB11" s="762">
        <v>0</v>
      </c>
      <c r="BH11" s="408" t="str">
        <f t="shared" si="0"/>
        <v xml:space="preserve">البوسنة والهرسك </v>
      </c>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O11" s="401"/>
    </row>
    <row r="12" spans="1:93" x14ac:dyDescent="0.2">
      <c r="A12" s="141" t="s">
        <v>317</v>
      </c>
      <c r="B12" s="141" t="s">
        <v>101</v>
      </c>
      <c r="C12" s="135" t="str">
        <f>'3i_Imports'!C12</f>
        <v>BRUNEI</v>
      </c>
      <c r="D12" s="141"/>
      <c r="E12" s="492" t="str">
        <f>'3i_Imports'!E12</f>
        <v xml:space="preserve">بروناي دار السلام </v>
      </c>
      <c r="F12" s="140"/>
      <c r="G12" s="140"/>
      <c r="H12" s="140"/>
      <c r="I12" s="140"/>
      <c r="J12" s="140"/>
      <c r="K12" s="140"/>
      <c r="L12" s="140"/>
      <c r="M12" s="140"/>
      <c r="N12" s="140"/>
      <c r="O12" s="140"/>
      <c r="P12" s="140"/>
      <c r="Q12" s="140"/>
      <c r="R12" s="140"/>
      <c r="S12" s="140"/>
      <c r="T12" s="140"/>
      <c r="U12" s="140"/>
      <c r="V12" s="140"/>
      <c r="W12" s="140"/>
      <c r="X12" s="140"/>
      <c r="Y12" s="140"/>
      <c r="Z12" s="140"/>
      <c r="AA12" s="140"/>
      <c r="AB12" s="762">
        <v>0</v>
      </c>
      <c r="BH12" s="408" t="str">
        <f t="shared" si="0"/>
        <v xml:space="preserve">بروناي دار السلام </v>
      </c>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O12" s="401"/>
    </row>
    <row r="13" spans="1:93" x14ac:dyDescent="0.2">
      <c r="A13" s="141" t="s">
        <v>317</v>
      </c>
      <c r="B13" s="141" t="s">
        <v>101</v>
      </c>
      <c r="C13" s="135" t="str">
        <f>'3i_Imports'!C13</f>
        <v>BULGARIA</v>
      </c>
      <c r="D13" s="141"/>
      <c r="E13" s="492" t="str">
        <f>'3i_Imports'!E13</f>
        <v xml:space="preserve">بلغاريا </v>
      </c>
      <c r="F13" s="140"/>
      <c r="G13" s="140"/>
      <c r="H13" s="140"/>
      <c r="I13" s="140"/>
      <c r="J13" s="140"/>
      <c r="K13" s="140"/>
      <c r="L13" s="140"/>
      <c r="M13" s="140"/>
      <c r="N13" s="140"/>
      <c r="O13" s="140"/>
      <c r="P13" s="140"/>
      <c r="Q13" s="140"/>
      <c r="R13" s="140"/>
      <c r="S13" s="140"/>
      <c r="T13" s="140"/>
      <c r="U13" s="140"/>
      <c r="V13" s="140"/>
      <c r="W13" s="140"/>
      <c r="X13" s="140"/>
      <c r="Y13" s="140"/>
      <c r="Z13" s="140"/>
      <c r="AA13" s="140"/>
      <c r="AB13" s="762">
        <v>0</v>
      </c>
      <c r="BH13" s="408" t="str">
        <f t="shared" si="0"/>
        <v xml:space="preserve">بلغاريا </v>
      </c>
      <c r="BI13" s="396"/>
      <c r="BJ13" s="396"/>
      <c r="BK13" s="396"/>
      <c r="BL13" s="396"/>
      <c r="BM13" s="396"/>
      <c r="BN13" s="396"/>
      <c r="BO13" s="396"/>
      <c r="BP13" s="396"/>
      <c r="BQ13" s="396"/>
      <c r="BR13" s="396"/>
      <c r="BS13" s="396"/>
      <c r="BT13" s="396"/>
      <c r="BU13" s="396"/>
      <c r="BV13" s="396"/>
      <c r="BW13" s="396"/>
      <c r="BX13" s="396"/>
      <c r="BY13" s="396"/>
      <c r="BZ13" s="396"/>
      <c r="CA13" s="396"/>
      <c r="CB13" s="396"/>
      <c r="CC13" s="396"/>
      <c r="CD13" s="396"/>
      <c r="CE13" s="396"/>
      <c r="CO13" s="401"/>
    </row>
    <row r="14" spans="1:93" x14ac:dyDescent="0.2">
      <c r="A14" s="141" t="s">
        <v>317</v>
      </c>
      <c r="B14" s="141" t="s">
        <v>101</v>
      </c>
      <c r="C14" s="135" t="str">
        <f>'3i_Imports'!C14</f>
        <v>CANADA</v>
      </c>
      <c r="D14" s="141"/>
      <c r="E14" s="492" t="str">
        <f>'3i_Imports'!E14</f>
        <v xml:space="preserve">كندا </v>
      </c>
      <c r="F14" s="140"/>
      <c r="G14" s="140"/>
      <c r="H14" s="140"/>
      <c r="I14" s="140"/>
      <c r="J14" s="140"/>
      <c r="K14" s="140"/>
      <c r="L14" s="140"/>
      <c r="M14" s="140"/>
      <c r="N14" s="140"/>
      <c r="O14" s="140"/>
      <c r="P14" s="140"/>
      <c r="Q14" s="140"/>
      <c r="R14" s="140"/>
      <c r="S14" s="140"/>
      <c r="T14" s="140"/>
      <c r="U14" s="140"/>
      <c r="V14" s="140"/>
      <c r="W14" s="140"/>
      <c r="X14" s="140"/>
      <c r="Y14" s="140"/>
      <c r="Z14" s="140"/>
      <c r="AA14" s="140"/>
      <c r="AB14" s="762">
        <v>0</v>
      </c>
      <c r="BH14" s="408" t="str">
        <f t="shared" si="0"/>
        <v xml:space="preserve">كندا </v>
      </c>
      <c r="BI14" s="396"/>
      <c r="BJ14" s="396"/>
      <c r="BK14" s="396"/>
      <c r="BL14" s="396"/>
      <c r="BM14" s="396"/>
      <c r="BN14" s="396"/>
      <c r="BO14" s="396"/>
      <c r="BP14" s="396"/>
      <c r="BQ14" s="396"/>
      <c r="BR14" s="396"/>
      <c r="BS14" s="396"/>
      <c r="BT14" s="396"/>
      <c r="BU14" s="396"/>
      <c r="BV14" s="396"/>
      <c r="BW14" s="396"/>
      <c r="BX14" s="396"/>
      <c r="BY14" s="396"/>
      <c r="BZ14" s="396"/>
      <c r="CA14" s="396"/>
      <c r="CB14" s="396"/>
      <c r="CC14" s="396"/>
      <c r="CD14" s="396"/>
      <c r="CE14" s="396"/>
      <c r="CO14" s="401"/>
    </row>
    <row r="15" spans="1:93" x14ac:dyDescent="0.2">
      <c r="A15" s="141" t="s">
        <v>317</v>
      </c>
      <c r="B15" s="141" t="s">
        <v>101</v>
      </c>
      <c r="C15" s="135" t="str">
        <f>'3i_Imports'!C15</f>
        <v>CHILE</v>
      </c>
      <c r="D15" s="141"/>
      <c r="E15" s="492" t="str">
        <f>'3i_Imports'!E15</f>
        <v xml:space="preserve">شيلي </v>
      </c>
      <c r="F15" s="140"/>
      <c r="G15" s="140"/>
      <c r="H15" s="140"/>
      <c r="I15" s="140"/>
      <c r="J15" s="140"/>
      <c r="K15" s="140"/>
      <c r="L15" s="140"/>
      <c r="M15" s="140"/>
      <c r="N15" s="140"/>
      <c r="O15" s="140"/>
      <c r="P15" s="140"/>
      <c r="Q15" s="140"/>
      <c r="R15" s="140"/>
      <c r="S15" s="140"/>
      <c r="T15" s="140"/>
      <c r="U15" s="140"/>
      <c r="V15" s="140"/>
      <c r="W15" s="140"/>
      <c r="X15" s="140"/>
      <c r="Y15" s="140"/>
      <c r="Z15" s="140"/>
      <c r="AA15" s="140"/>
      <c r="AB15" s="762">
        <v>0</v>
      </c>
      <c r="BH15" s="408" t="s">
        <v>831</v>
      </c>
      <c r="BI15" s="396"/>
      <c r="BJ15" s="396"/>
      <c r="BK15" s="396"/>
      <c r="BL15" s="396"/>
      <c r="BM15" s="396"/>
      <c r="BN15" s="396"/>
      <c r="BO15" s="396"/>
      <c r="BP15" s="396"/>
      <c r="BQ15" s="396"/>
      <c r="BR15" s="396"/>
      <c r="BS15" s="396"/>
      <c r="BT15" s="396"/>
      <c r="BU15" s="396"/>
      <c r="BV15" s="396"/>
      <c r="BW15" s="396"/>
      <c r="BX15" s="396"/>
      <c r="BY15" s="396"/>
      <c r="BZ15" s="396"/>
      <c r="CA15" s="396"/>
      <c r="CB15" s="396"/>
      <c r="CC15" s="396"/>
      <c r="CD15" s="396"/>
      <c r="CE15" s="396"/>
      <c r="CO15" s="401"/>
    </row>
    <row r="16" spans="1:93" x14ac:dyDescent="0.2">
      <c r="A16" s="141" t="s">
        <v>317</v>
      </c>
      <c r="B16" s="141" t="s">
        <v>101</v>
      </c>
      <c r="C16" s="135" t="str">
        <f>'3i_Imports'!C16</f>
        <v>CROATIA</v>
      </c>
      <c r="D16" s="141"/>
      <c r="E16" s="492" t="str">
        <f>'3i_Imports'!E16</f>
        <v xml:space="preserve">كرواتيا </v>
      </c>
      <c r="F16" s="140"/>
      <c r="G16" s="140"/>
      <c r="H16" s="140"/>
      <c r="I16" s="140"/>
      <c r="J16" s="140"/>
      <c r="K16" s="140"/>
      <c r="L16" s="140"/>
      <c r="M16" s="140"/>
      <c r="N16" s="140"/>
      <c r="O16" s="140"/>
      <c r="P16" s="140"/>
      <c r="Q16" s="140"/>
      <c r="R16" s="140"/>
      <c r="S16" s="140"/>
      <c r="T16" s="140"/>
      <c r="U16" s="140"/>
      <c r="V16" s="140"/>
      <c r="W16" s="140"/>
      <c r="X16" s="140"/>
      <c r="Y16" s="140"/>
      <c r="Z16" s="140"/>
      <c r="AA16" s="140"/>
      <c r="AB16" s="762">
        <v>0</v>
      </c>
      <c r="BH16" s="408" t="str">
        <f t="shared" si="0"/>
        <v xml:space="preserve">كرواتيا </v>
      </c>
      <c r="BI16" s="396"/>
      <c r="BJ16" s="396"/>
      <c r="BK16" s="396"/>
      <c r="BL16" s="396"/>
      <c r="BM16" s="396"/>
      <c r="BN16" s="396"/>
      <c r="BO16" s="396"/>
      <c r="BP16" s="396"/>
      <c r="BQ16" s="396"/>
      <c r="BR16" s="396"/>
      <c r="BS16" s="396"/>
      <c r="BT16" s="396"/>
      <c r="BU16" s="396"/>
      <c r="BV16" s="396"/>
      <c r="BW16" s="396"/>
      <c r="BX16" s="396"/>
      <c r="BY16" s="396"/>
      <c r="BZ16" s="396"/>
      <c r="CA16" s="396"/>
      <c r="CB16" s="396"/>
      <c r="CC16" s="396"/>
      <c r="CD16" s="396"/>
      <c r="CE16" s="396"/>
      <c r="CO16" s="401"/>
    </row>
    <row r="17" spans="1:93" x14ac:dyDescent="0.2">
      <c r="A17" s="141" t="s">
        <v>317</v>
      </c>
      <c r="B17" s="141" t="s">
        <v>101</v>
      </c>
      <c r="C17" s="135" t="str">
        <f>'3i_Imports'!C17</f>
        <v>CYPRUS</v>
      </c>
      <c r="D17" s="141"/>
      <c r="E17" s="492" t="str">
        <f>'3i_Imports'!E17</f>
        <v xml:space="preserve">قبرص </v>
      </c>
      <c r="F17" s="140"/>
      <c r="G17" s="140"/>
      <c r="H17" s="140"/>
      <c r="I17" s="140"/>
      <c r="J17" s="140"/>
      <c r="K17" s="140"/>
      <c r="L17" s="140"/>
      <c r="M17" s="140"/>
      <c r="N17" s="140"/>
      <c r="O17" s="140"/>
      <c r="P17" s="140"/>
      <c r="Q17" s="140"/>
      <c r="R17" s="140"/>
      <c r="S17" s="140"/>
      <c r="T17" s="140"/>
      <c r="U17" s="140"/>
      <c r="V17" s="140"/>
      <c r="W17" s="140"/>
      <c r="X17" s="140"/>
      <c r="Y17" s="140"/>
      <c r="Z17" s="140"/>
      <c r="AA17" s="140"/>
      <c r="AB17" s="762">
        <v>0</v>
      </c>
      <c r="BH17" s="408" t="str">
        <f t="shared" si="0"/>
        <v xml:space="preserve">قبرص </v>
      </c>
      <c r="BI17" s="396"/>
      <c r="BJ17" s="396"/>
      <c r="BK17" s="396"/>
      <c r="BL17" s="396"/>
      <c r="BM17" s="396"/>
      <c r="BN17" s="396"/>
      <c r="BO17" s="396"/>
      <c r="BP17" s="396"/>
      <c r="BQ17" s="396"/>
      <c r="BR17" s="396"/>
      <c r="BS17" s="396"/>
      <c r="BT17" s="396"/>
      <c r="BU17" s="396"/>
      <c r="BV17" s="396"/>
      <c r="BW17" s="396"/>
      <c r="BX17" s="396"/>
      <c r="BY17" s="396"/>
      <c r="BZ17" s="396"/>
      <c r="CA17" s="396"/>
      <c r="CB17" s="396"/>
      <c r="CC17" s="396"/>
      <c r="CD17" s="396"/>
      <c r="CE17" s="396"/>
      <c r="CO17" s="401"/>
    </row>
    <row r="18" spans="1:93" x14ac:dyDescent="0.2">
      <c r="A18" s="141" t="s">
        <v>317</v>
      </c>
      <c r="B18" s="141" t="s">
        <v>101</v>
      </c>
      <c r="C18" s="135" t="str">
        <f>'3i_Imports'!C18</f>
        <v>CZECH</v>
      </c>
      <c r="D18" s="141"/>
      <c r="E18" s="492" t="str">
        <f>'3i_Imports'!E18</f>
        <v xml:space="preserve">الجمهورية التشيكية </v>
      </c>
      <c r="F18" s="140"/>
      <c r="G18" s="140"/>
      <c r="H18" s="140"/>
      <c r="I18" s="140"/>
      <c r="J18" s="140"/>
      <c r="K18" s="140"/>
      <c r="L18" s="140"/>
      <c r="M18" s="140"/>
      <c r="N18" s="140"/>
      <c r="O18" s="140"/>
      <c r="P18" s="140"/>
      <c r="Q18" s="140"/>
      <c r="R18" s="140"/>
      <c r="S18" s="140"/>
      <c r="T18" s="140"/>
      <c r="U18" s="140"/>
      <c r="V18" s="140"/>
      <c r="W18" s="140"/>
      <c r="X18" s="140"/>
      <c r="Y18" s="140"/>
      <c r="Z18" s="140"/>
      <c r="AA18" s="140"/>
      <c r="AB18" s="762">
        <v>0</v>
      </c>
      <c r="BH18" s="408" t="str">
        <f t="shared" si="0"/>
        <v xml:space="preserve">الجمهورية التشيكية </v>
      </c>
      <c r="BI18" s="396"/>
      <c r="BJ18" s="396"/>
      <c r="BK18" s="396"/>
      <c r="BL18" s="396"/>
      <c r="BM18" s="396"/>
      <c r="BN18" s="396"/>
      <c r="BO18" s="396"/>
      <c r="BP18" s="396"/>
      <c r="BQ18" s="396"/>
      <c r="BR18" s="396"/>
      <c r="BS18" s="396"/>
      <c r="BT18" s="396"/>
      <c r="BU18" s="396"/>
      <c r="BV18" s="396"/>
      <c r="BW18" s="396"/>
      <c r="BX18" s="396"/>
      <c r="BY18" s="396"/>
      <c r="BZ18" s="396"/>
      <c r="CA18" s="396"/>
      <c r="CB18" s="396"/>
      <c r="CC18" s="396"/>
      <c r="CD18" s="396"/>
      <c r="CE18" s="396"/>
      <c r="CO18" s="401"/>
    </row>
    <row r="19" spans="1:93" x14ac:dyDescent="0.2">
      <c r="A19" s="141" t="s">
        <v>317</v>
      </c>
      <c r="B19" s="141" t="s">
        <v>101</v>
      </c>
      <c r="C19" s="135" t="str">
        <f>'3i_Imports'!C19</f>
        <v>DENMARK</v>
      </c>
      <c r="D19" s="141"/>
      <c r="E19" s="492" t="str">
        <f>'3i_Imports'!E19</f>
        <v xml:space="preserve">الدنمارك </v>
      </c>
      <c r="F19" s="140"/>
      <c r="G19" s="140"/>
      <c r="H19" s="140"/>
      <c r="I19" s="140"/>
      <c r="J19" s="140"/>
      <c r="K19" s="140"/>
      <c r="L19" s="140"/>
      <c r="M19" s="140"/>
      <c r="N19" s="140"/>
      <c r="O19" s="140"/>
      <c r="P19" s="140"/>
      <c r="Q19" s="140"/>
      <c r="R19" s="140"/>
      <c r="S19" s="140"/>
      <c r="T19" s="140"/>
      <c r="U19" s="140"/>
      <c r="V19" s="140"/>
      <c r="W19" s="140"/>
      <c r="X19" s="140"/>
      <c r="Y19" s="140"/>
      <c r="Z19" s="140"/>
      <c r="AA19" s="140"/>
      <c r="AB19" s="762">
        <v>0</v>
      </c>
      <c r="BH19" s="408" t="str">
        <f t="shared" si="0"/>
        <v xml:space="preserve">الدنمارك </v>
      </c>
      <c r="BI19" s="396"/>
      <c r="BJ19" s="396"/>
      <c r="BK19" s="396"/>
      <c r="BL19" s="396"/>
      <c r="BM19" s="396"/>
      <c r="BN19" s="396"/>
      <c r="BO19" s="396"/>
      <c r="BP19" s="396"/>
      <c r="BQ19" s="396"/>
      <c r="BR19" s="396"/>
      <c r="BS19" s="396"/>
      <c r="BT19" s="396"/>
      <c r="BU19" s="396"/>
      <c r="BV19" s="396"/>
      <c r="BW19" s="396"/>
      <c r="BX19" s="396"/>
      <c r="BY19" s="396"/>
      <c r="BZ19" s="396"/>
      <c r="CA19" s="396"/>
      <c r="CB19" s="396"/>
      <c r="CC19" s="396"/>
      <c r="CD19" s="396"/>
      <c r="CE19" s="396"/>
      <c r="CO19" s="401"/>
    </row>
    <row r="20" spans="1:93" x14ac:dyDescent="0.2">
      <c r="A20" s="141" t="s">
        <v>317</v>
      </c>
      <c r="B20" s="141" t="s">
        <v>101</v>
      </c>
      <c r="C20" s="135" t="str">
        <f>'3i_Imports'!C20</f>
        <v>EGYPT</v>
      </c>
      <c r="D20" s="141"/>
      <c r="E20" s="492" t="str">
        <f>'3i_Imports'!E20</f>
        <v xml:space="preserve">مصر </v>
      </c>
      <c r="F20" s="140"/>
      <c r="G20" s="140"/>
      <c r="H20" s="140"/>
      <c r="I20" s="140"/>
      <c r="J20" s="140"/>
      <c r="K20" s="140"/>
      <c r="L20" s="140"/>
      <c r="M20" s="140"/>
      <c r="N20" s="140"/>
      <c r="O20" s="140"/>
      <c r="P20" s="140"/>
      <c r="Q20" s="140"/>
      <c r="R20" s="140"/>
      <c r="S20" s="140"/>
      <c r="T20" s="140"/>
      <c r="U20" s="140"/>
      <c r="V20" s="140"/>
      <c r="W20" s="140"/>
      <c r="X20" s="140"/>
      <c r="Y20" s="140"/>
      <c r="Z20" s="140"/>
      <c r="AA20" s="140"/>
      <c r="AB20" s="762">
        <v>0</v>
      </c>
      <c r="BH20" s="408" t="str">
        <f t="shared" si="0"/>
        <v xml:space="preserve">مصر </v>
      </c>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O20" s="401"/>
    </row>
    <row r="21" spans="1:93" x14ac:dyDescent="0.2">
      <c r="A21" s="141" t="s">
        <v>317</v>
      </c>
      <c r="B21" s="141" t="s">
        <v>101</v>
      </c>
      <c r="C21" s="135" t="str">
        <f>'3i_Imports'!C21</f>
        <v>EQUGUINEA</v>
      </c>
      <c r="D21" s="141"/>
      <c r="E21" s="492" t="str">
        <f>'3i_Imports'!E21</f>
        <v xml:space="preserve">غينيا الاستوائية </v>
      </c>
      <c r="F21" s="140"/>
      <c r="G21" s="140"/>
      <c r="H21" s="140"/>
      <c r="I21" s="140"/>
      <c r="J21" s="140"/>
      <c r="K21" s="140"/>
      <c r="L21" s="140"/>
      <c r="M21" s="140"/>
      <c r="N21" s="140"/>
      <c r="O21" s="140"/>
      <c r="P21" s="140"/>
      <c r="Q21" s="140"/>
      <c r="R21" s="140"/>
      <c r="S21" s="140"/>
      <c r="T21" s="140"/>
      <c r="U21" s="140"/>
      <c r="V21" s="140"/>
      <c r="W21" s="140"/>
      <c r="X21" s="140"/>
      <c r="Y21" s="140"/>
      <c r="Z21" s="140"/>
      <c r="AA21" s="140"/>
      <c r="AB21" s="762">
        <v>0</v>
      </c>
      <c r="BH21" s="408" t="s">
        <v>837</v>
      </c>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O21" s="401"/>
    </row>
    <row r="22" spans="1:93" x14ac:dyDescent="0.2">
      <c r="A22" s="141" t="s">
        <v>317</v>
      </c>
      <c r="B22" s="141" t="s">
        <v>101</v>
      </c>
      <c r="C22" s="135" t="str">
        <f>'3i_Imports'!C22</f>
        <v>ESTONIA</v>
      </c>
      <c r="D22" s="141"/>
      <c r="E22" s="492" t="str">
        <f>'3i_Imports'!E22</f>
        <v xml:space="preserve">استونيا </v>
      </c>
      <c r="F22" s="140"/>
      <c r="G22" s="140"/>
      <c r="H22" s="140"/>
      <c r="I22" s="140"/>
      <c r="J22" s="140"/>
      <c r="K22" s="140"/>
      <c r="L22" s="140"/>
      <c r="M22" s="140"/>
      <c r="N22" s="140"/>
      <c r="O22" s="140"/>
      <c r="P22" s="140"/>
      <c r="Q22" s="140"/>
      <c r="R22" s="140"/>
      <c r="S22" s="140"/>
      <c r="T22" s="140"/>
      <c r="U22" s="140"/>
      <c r="V22" s="140"/>
      <c r="W22" s="140"/>
      <c r="X22" s="140"/>
      <c r="Y22" s="140"/>
      <c r="Z22" s="140"/>
      <c r="AA22" s="140"/>
      <c r="AB22" s="762">
        <v>0</v>
      </c>
      <c r="BH22" s="408" t="str">
        <f t="shared" si="0"/>
        <v xml:space="preserve">استونيا </v>
      </c>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O22" s="401"/>
    </row>
    <row r="23" spans="1:93" x14ac:dyDescent="0.2">
      <c r="A23" s="141" t="s">
        <v>317</v>
      </c>
      <c r="B23" s="141" t="s">
        <v>101</v>
      </c>
      <c r="C23" s="135" t="str">
        <f>'3i_Imports'!C23</f>
        <v>FINLAND</v>
      </c>
      <c r="D23" s="141"/>
      <c r="E23" s="492" t="str">
        <f>'3i_Imports'!E23</f>
        <v xml:space="preserve">فنلندا </v>
      </c>
      <c r="F23" s="140"/>
      <c r="G23" s="140"/>
      <c r="H23" s="140"/>
      <c r="I23" s="140"/>
      <c r="J23" s="140"/>
      <c r="K23" s="140"/>
      <c r="L23" s="140"/>
      <c r="M23" s="140"/>
      <c r="N23" s="140"/>
      <c r="O23" s="140"/>
      <c r="P23" s="140"/>
      <c r="Q23" s="140"/>
      <c r="R23" s="140"/>
      <c r="S23" s="140"/>
      <c r="T23" s="140"/>
      <c r="U23" s="140"/>
      <c r="V23" s="140"/>
      <c r="W23" s="140"/>
      <c r="X23" s="140"/>
      <c r="Y23" s="140"/>
      <c r="Z23" s="140"/>
      <c r="AA23" s="140"/>
      <c r="AB23" s="762">
        <v>0</v>
      </c>
      <c r="BH23" s="408" t="str">
        <f t="shared" si="0"/>
        <v xml:space="preserve">فنلندا </v>
      </c>
      <c r="BI23" s="396"/>
      <c r="BJ23" s="396"/>
      <c r="BK23" s="396"/>
      <c r="BL23" s="396"/>
      <c r="BM23" s="396"/>
      <c r="BN23" s="396"/>
      <c r="BO23" s="396"/>
      <c r="BP23" s="396"/>
      <c r="BQ23" s="396"/>
      <c r="BR23" s="396"/>
      <c r="BS23" s="396"/>
      <c r="BT23" s="396"/>
      <c r="BU23" s="396"/>
      <c r="BV23" s="396"/>
      <c r="BW23" s="396"/>
      <c r="BX23" s="396"/>
      <c r="BY23" s="396"/>
      <c r="BZ23" s="396"/>
      <c r="CA23" s="396"/>
      <c r="CB23" s="396"/>
      <c r="CC23" s="396"/>
      <c r="CD23" s="396"/>
      <c r="CE23" s="396"/>
      <c r="CO23" s="401"/>
    </row>
    <row r="24" spans="1:93" x14ac:dyDescent="0.2">
      <c r="A24" s="141" t="s">
        <v>317</v>
      </c>
      <c r="B24" s="141" t="s">
        <v>101</v>
      </c>
      <c r="C24" s="135" t="str">
        <f>'3i_Imports'!C24</f>
        <v>FRANCE</v>
      </c>
      <c r="D24" s="141"/>
      <c r="E24" s="492" t="str">
        <f>'3i_Imports'!E24</f>
        <v xml:space="preserve">فرنسا </v>
      </c>
      <c r="F24" s="140"/>
      <c r="G24" s="140"/>
      <c r="H24" s="140"/>
      <c r="I24" s="140"/>
      <c r="J24" s="140"/>
      <c r="K24" s="140"/>
      <c r="L24" s="140"/>
      <c r="M24" s="140"/>
      <c r="N24" s="140"/>
      <c r="O24" s="140"/>
      <c r="P24" s="140"/>
      <c r="Q24" s="140"/>
      <c r="R24" s="140"/>
      <c r="S24" s="140"/>
      <c r="T24" s="140"/>
      <c r="U24" s="140"/>
      <c r="V24" s="140"/>
      <c r="W24" s="140"/>
      <c r="X24" s="140"/>
      <c r="Y24" s="140"/>
      <c r="Z24" s="140"/>
      <c r="AA24" s="140"/>
      <c r="AB24" s="762">
        <v>0</v>
      </c>
      <c r="BH24" s="408" t="str">
        <f t="shared" si="0"/>
        <v xml:space="preserve">فرنسا </v>
      </c>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O24" s="401"/>
    </row>
    <row r="25" spans="1:93" x14ac:dyDescent="0.2">
      <c r="A25" s="141" t="s">
        <v>317</v>
      </c>
      <c r="B25" s="141" t="s">
        <v>101</v>
      </c>
      <c r="C25" s="135" t="str">
        <f>'3i_Imports'!C25</f>
        <v>GERMANY</v>
      </c>
      <c r="D25" s="141"/>
      <c r="E25" s="492" t="str">
        <f>'3i_Imports'!E25</f>
        <v xml:space="preserve">ألمانيا </v>
      </c>
      <c r="F25" s="140"/>
      <c r="G25" s="140"/>
      <c r="H25" s="140"/>
      <c r="I25" s="140"/>
      <c r="J25" s="140"/>
      <c r="K25" s="140"/>
      <c r="L25" s="140"/>
      <c r="M25" s="140"/>
      <c r="N25" s="140"/>
      <c r="O25" s="140"/>
      <c r="P25" s="140"/>
      <c r="Q25" s="140"/>
      <c r="R25" s="140"/>
      <c r="S25" s="140"/>
      <c r="T25" s="140"/>
      <c r="U25" s="140"/>
      <c r="V25" s="140"/>
      <c r="W25" s="140"/>
      <c r="X25" s="140"/>
      <c r="Y25" s="140"/>
      <c r="Z25" s="140"/>
      <c r="AA25" s="140"/>
      <c r="AB25" s="762">
        <v>0</v>
      </c>
      <c r="BH25" s="408" t="str">
        <f t="shared" si="0"/>
        <v xml:space="preserve">ألمانيا </v>
      </c>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O25" s="401"/>
    </row>
    <row r="26" spans="1:93" x14ac:dyDescent="0.2">
      <c r="A26" s="141" t="s">
        <v>317</v>
      </c>
      <c r="B26" s="141" t="s">
        <v>101</v>
      </c>
      <c r="C26" s="135" t="str">
        <f>'3i_Imports'!C26</f>
        <v>GREECE</v>
      </c>
      <c r="D26" s="141"/>
      <c r="E26" s="492" t="str">
        <f>'3i_Imports'!E26</f>
        <v xml:space="preserve">يونان </v>
      </c>
      <c r="F26" s="140"/>
      <c r="G26" s="140"/>
      <c r="H26" s="140"/>
      <c r="I26" s="140"/>
      <c r="J26" s="140"/>
      <c r="K26" s="140"/>
      <c r="L26" s="140"/>
      <c r="M26" s="140"/>
      <c r="N26" s="140"/>
      <c r="O26" s="140"/>
      <c r="P26" s="140"/>
      <c r="Q26" s="140"/>
      <c r="R26" s="140"/>
      <c r="S26" s="140"/>
      <c r="T26" s="140"/>
      <c r="U26" s="140"/>
      <c r="V26" s="140"/>
      <c r="W26" s="140"/>
      <c r="X26" s="140"/>
      <c r="Y26" s="140"/>
      <c r="Z26" s="140"/>
      <c r="AA26" s="140"/>
      <c r="AB26" s="762">
        <v>0</v>
      </c>
      <c r="BH26" s="408" t="str">
        <f t="shared" si="0"/>
        <v xml:space="preserve">يونان </v>
      </c>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O26" s="401"/>
    </row>
    <row r="27" spans="1:93" x14ac:dyDescent="0.2">
      <c r="A27" s="141" t="s">
        <v>317</v>
      </c>
      <c r="B27" s="141" t="s">
        <v>101</v>
      </c>
      <c r="C27" s="135" t="str">
        <f>'3i_Imports'!C27</f>
        <v>HUNGARY</v>
      </c>
      <c r="D27" s="141"/>
      <c r="E27" s="492" t="str">
        <f>'3i_Imports'!E27</f>
        <v xml:space="preserve">هنغاريا </v>
      </c>
      <c r="F27" s="140"/>
      <c r="G27" s="140"/>
      <c r="H27" s="140"/>
      <c r="I27" s="140"/>
      <c r="J27" s="140"/>
      <c r="K27" s="140"/>
      <c r="L27" s="140"/>
      <c r="M27" s="140"/>
      <c r="N27" s="140"/>
      <c r="O27" s="140"/>
      <c r="P27" s="140"/>
      <c r="Q27" s="140"/>
      <c r="R27" s="140"/>
      <c r="S27" s="140"/>
      <c r="T27" s="140"/>
      <c r="U27" s="140"/>
      <c r="V27" s="140"/>
      <c r="W27" s="140"/>
      <c r="X27" s="140"/>
      <c r="Y27" s="140"/>
      <c r="Z27" s="140"/>
      <c r="AA27" s="140"/>
      <c r="AB27" s="762">
        <v>0</v>
      </c>
      <c r="BH27" s="408" t="str">
        <f t="shared" si="0"/>
        <v xml:space="preserve">هنغاريا </v>
      </c>
      <c r="BI27" s="396"/>
      <c r="BJ27" s="396"/>
      <c r="BK27" s="396"/>
      <c r="BL27" s="396"/>
      <c r="BM27" s="396"/>
      <c r="BN27" s="396"/>
      <c r="BO27" s="396"/>
      <c r="BP27" s="396"/>
      <c r="BQ27" s="396"/>
      <c r="BR27" s="396"/>
      <c r="BS27" s="396"/>
      <c r="BT27" s="396"/>
      <c r="BU27" s="396"/>
      <c r="BV27" s="396"/>
      <c r="BW27" s="396"/>
      <c r="BX27" s="396"/>
      <c r="BY27" s="396"/>
      <c r="BZ27" s="396"/>
      <c r="CA27" s="396"/>
      <c r="CB27" s="396"/>
      <c r="CC27" s="396"/>
      <c r="CD27" s="396"/>
      <c r="CE27" s="396"/>
      <c r="CO27" s="401"/>
    </row>
    <row r="28" spans="1:93" x14ac:dyDescent="0.2">
      <c r="A28" s="141" t="s">
        <v>317</v>
      </c>
      <c r="B28" s="141" t="s">
        <v>101</v>
      </c>
      <c r="C28" s="135" t="str">
        <f>'3i_Imports'!C28</f>
        <v>INDONESIA</v>
      </c>
      <c r="D28" s="141"/>
      <c r="E28" s="492" t="str">
        <f>'3i_Imports'!E28</f>
        <v xml:space="preserve">أندونيسيا </v>
      </c>
      <c r="F28" s="140"/>
      <c r="G28" s="140"/>
      <c r="H28" s="140"/>
      <c r="I28" s="140"/>
      <c r="J28" s="140"/>
      <c r="K28" s="140"/>
      <c r="L28" s="140"/>
      <c r="M28" s="140"/>
      <c r="N28" s="140"/>
      <c r="O28" s="140"/>
      <c r="P28" s="140"/>
      <c r="Q28" s="140"/>
      <c r="R28" s="140"/>
      <c r="S28" s="140"/>
      <c r="T28" s="140"/>
      <c r="U28" s="140"/>
      <c r="V28" s="140"/>
      <c r="W28" s="140"/>
      <c r="X28" s="140"/>
      <c r="Y28" s="140"/>
      <c r="Z28" s="140"/>
      <c r="AA28" s="140"/>
      <c r="AB28" s="762">
        <v>0</v>
      </c>
      <c r="BH28" s="408" t="str">
        <f t="shared" si="0"/>
        <v xml:space="preserve">أندونيسيا </v>
      </c>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O28" s="401"/>
    </row>
    <row r="29" spans="1:93" x14ac:dyDescent="0.2">
      <c r="A29" s="141" t="s">
        <v>317</v>
      </c>
      <c r="B29" s="141" t="s">
        <v>101</v>
      </c>
      <c r="C29" s="135" t="str">
        <f>'3i_Imports'!C29</f>
        <v>IRAN</v>
      </c>
      <c r="D29" s="141"/>
      <c r="E29" s="492" t="str">
        <f>'3i_Imports'!E29</f>
        <v xml:space="preserve">جمهورية إيران الإسلامية </v>
      </c>
      <c r="F29" s="140"/>
      <c r="G29" s="140"/>
      <c r="H29" s="140"/>
      <c r="I29" s="140"/>
      <c r="J29" s="140"/>
      <c r="K29" s="140"/>
      <c r="L29" s="140"/>
      <c r="M29" s="140"/>
      <c r="N29" s="140"/>
      <c r="O29" s="140"/>
      <c r="P29" s="140"/>
      <c r="Q29" s="140"/>
      <c r="R29" s="140"/>
      <c r="S29" s="140"/>
      <c r="T29" s="140"/>
      <c r="U29" s="140"/>
      <c r="V29" s="140"/>
      <c r="W29" s="140"/>
      <c r="X29" s="140"/>
      <c r="Y29" s="140"/>
      <c r="Z29" s="140"/>
      <c r="AA29" s="140"/>
      <c r="AB29" s="762">
        <v>0</v>
      </c>
      <c r="BH29" s="408" t="str">
        <f t="shared" si="0"/>
        <v xml:space="preserve">جمهورية إيران الإسلامية </v>
      </c>
      <c r="BI29" s="396"/>
      <c r="BJ29" s="396"/>
      <c r="BK29" s="396"/>
      <c r="BL29" s="396"/>
      <c r="BM29" s="396"/>
      <c r="BN29" s="396"/>
      <c r="BO29" s="396"/>
      <c r="BP29" s="396"/>
      <c r="BQ29" s="396"/>
      <c r="BR29" s="396"/>
      <c r="BS29" s="396"/>
      <c r="BT29" s="396"/>
      <c r="BU29" s="396"/>
      <c r="BV29" s="396"/>
      <c r="BW29" s="396"/>
      <c r="BX29" s="396"/>
      <c r="BY29" s="396"/>
      <c r="BZ29" s="396"/>
      <c r="CA29" s="396"/>
      <c r="CB29" s="396"/>
      <c r="CC29" s="396"/>
      <c r="CD29" s="396"/>
      <c r="CE29" s="396"/>
      <c r="CO29" s="401"/>
    </row>
    <row r="30" spans="1:93" x14ac:dyDescent="0.2">
      <c r="A30" s="141" t="s">
        <v>317</v>
      </c>
      <c r="B30" s="141" t="s">
        <v>101</v>
      </c>
      <c r="C30" s="135" t="str">
        <f>'3i_Imports'!C30</f>
        <v>IRAQ</v>
      </c>
      <c r="D30" s="141"/>
      <c r="E30" s="492" t="str">
        <f>'3i_Imports'!E30</f>
        <v xml:space="preserve">العراق </v>
      </c>
      <c r="F30" s="140"/>
      <c r="G30" s="140"/>
      <c r="H30" s="140"/>
      <c r="I30" s="140"/>
      <c r="J30" s="140"/>
      <c r="K30" s="140"/>
      <c r="L30" s="140"/>
      <c r="M30" s="140"/>
      <c r="N30" s="140"/>
      <c r="O30" s="140"/>
      <c r="P30" s="140"/>
      <c r="Q30" s="140"/>
      <c r="R30" s="140"/>
      <c r="S30" s="140"/>
      <c r="T30" s="140"/>
      <c r="U30" s="140"/>
      <c r="V30" s="140"/>
      <c r="W30" s="140"/>
      <c r="X30" s="140"/>
      <c r="Y30" s="140"/>
      <c r="Z30" s="140"/>
      <c r="AA30" s="140"/>
      <c r="AB30" s="762">
        <v>0</v>
      </c>
      <c r="BH30" s="408" t="str">
        <f t="shared" si="0"/>
        <v xml:space="preserve">العراق </v>
      </c>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O30" s="401"/>
    </row>
    <row r="31" spans="1:93" x14ac:dyDescent="0.2">
      <c r="A31" s="141" t="s">
        <v>317</v>
      </c>
      <c r="B31" s="141" t="s">
        <v>101</v>
      </c>
      <c r="C31" s="135" t="str">
        <f>'3i_Imports'!C31</f>
        <v>IRELAND</v>
      </c>
      <c r="D31" s="141"/>
      <c r="E31" s="492" t="str">
        <f>'3i_Imports'!E31</f>
        <v xml:space="preserve">ايرلندا </v>
      </c>
      <c r="F31" s="140"/>
      <c r="G31" s="140"/>
      <c r="H31" s="140"/>
      <c r="I31" s="140"/>
      <c r="J31" s="140"/>
      <c r="K31" s="140"/>
      <c r="L31" s="140"/>
      <c r="M31" s="140"/>
      <c r="N31" s="140"/>
      <c r="O31" s="140"/>
      <c r="P31" s="140"/>
      <c r="Q31" s="140"/>
      <c r="R31" s="140"/>
      <c r="S31" s="140"/>
      <c r="T31" s="140"/>
      <c r="U31" s="140"/>
      <c r="V31" s="140"/>
      <c r="W31" s="140"/>
      <c r="X31" s="140"/>
      <c r="Y31" s="140"/>
      <c r="Z31" s="140"/>
      <c r="AA31" s="140"/>
      <c r="AB31" s="762">
        <v>0</v>
      </c>
      <c r="BH31" s="408" t="str">
        <f t="shared" si="0"/>
        <v xml:space="preserve">ايرلندا </v>
      </c>
      <c r="BI31" s="396"/>
      <c r="BJ31" s="396"/>
      <c r="BK31" s="396"/>
      <c r="BL31" s="396"/>
      <c r="BM31" s="396"/>
      <c r="BN31" s="396"/>
      <c r="BO31" s="396"/>
      <c r="BP31" s="396"/>
      <c r="BQ31" s="396"/>
      <c r="BR31" s="396"/>
      <c r="BS31" s="396"/>
      <c r="BT31" s="396"/>
      <c r="BU31" s="396"/>
      <c r="BV31" s="396"/>
      <c r="BW31" s="396"/>
      <c r="BX31" s="396"/>
      <c r="BY31" s="396"/>
      <c r="BZ31" s="396"/>
      <c r="CA31" s="396"/>
      <c r="CB31" s="396"/>
      <c r="CC31" s="396"/>
      <c r="CD31" s="396"/>
      <c r="CE31" s="396"/>
      <c r="CO31" s="401"/>
    </row>
    <row r="32" spans="1:93" x14ac:dyDescent="0.2">
      <c r="A32" s="141" t="s">
        <v>317</v>
      </c>
      <c r="B32" s="141" t="s">
        <v>101</v>
      </c>
      <c r="C32" s="135" t="str">
        <f>'3i_Imports'!C32</f>
        <v>ISRAEL</v>
      </c>
      <c r="D32" s="141"/>
      <c r="E32" s="492" t="str">
        <f>'3i_Imports'!E32</f>
        <v xml:space="preserve">إسرائيل </v>
      </c>
      <c r="F32" s="140"/>
      <c r="G32" s="140"/>
      <c r="H32" s="140"/>
      <c r="I32" s="140"/>
      <c r="J32" s="140"/>
      <c r="K32" s="140"/>
      <c r="L32" s="140"/>
      <c r="M32" s="140"/>
      <c r="N32" s="140"/>
      <c r="O32" s="140"/>
      <c r="P32" s="140"/>
      <c r="Q32" s="140"/>
      <c r="R32" s="140"/>
      <c r="S32" s="140"/>
      <c r="T32" s="140"/>
      <c r="U32" s="140"/>
      <c r="V32" s="140"/>
      <c r="W32" s="140"/>
      <c r="X32" s="140"/>
      <c r="Y32" s="140"/>
      <c r="Z32" s="140"/>
      <c r="AA32" s="140"/>
      <c r="AB32" s="762">
        <v>0</v>
      </c>
      <c r="BH32" s="408" t="s">
        <v>741</v>
      </c>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O32" s="401"/>
    </row>
    <row r="33" spans="1:93" x14ac:dyDescent="0.2">
      <c r="A33" s="141" t="s">
        <v>317</v>
      </c>
      <c r="B33" s="141" t="s">
        <v>101</v>
      </c>
      <c r="C33" s="135" t="str">
        <f>'3i_Imports'!C33</f>
        <v>ITALY</v>
      </c>
      <c r="D33" s="141"/>
      <c r="E33" s="492" t="str">
        <f>'3i_Imports'!E33</f>
        <v xml:space="preserve">إيطاليا </v>
      </c>
      <c r="F33" s="140"/>
      <c r="G33" s="140"/>
      <c r="H33" s="140"/>
      <c r="I33" s="140"/>
      <c r="J33" s="140"/>
      <c r="K33" s="140"/>
      <c r="L33" s="140"/>
      <c r="M33" s="140"/>
      <c r="N33" s="140"/>
      <c r="O33" s="140"/>
      <c r="P33" s="140"/>
      <c r="Q33" s="140"/>
      <c r="R33" s="140"/>
      <c r="S33" s="140"/>
      <c r="T33" s="140"/>
      <c r="U33" s="140"/>
      <c r="V33" s="140"/>
      <c r="W33" s="140"/>
      <c r="X33" s="140"/>
      <c r="Y33" s="140"/>
      <c r="Z33" s="140"/>
      <c r="AA33" s="140"/>
      <c r="AB33" s="762">
        <v>0</v>
      </c>
      <c r="BH33" s="408" t="str">
        <f t="shared" si="0"/>
        <v xml:space="preserve">إيطاليا </v>
      </c>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O33" s="401"/>
    </row>
    <row r="34" spans="1:93" x14ac:dyDescent="0.2">
      <c r="A34" s="141" t="s">
        <v>317</v>
      </c>
      <c r="B34" s="141" t="s">
        <v>101</v>
      </c>
      <c r="C34" s="135" t="str">
        <f>'3i_Imports'!C34</f>
        <v>JAPAN</v>
      </c>
      <c r="D34" s="141"/>
      <c r="E34" s="492" t="str">
        <f>'3i_Imports'!E34</f>
        <v xml:space="preserve">اليابان </v>
      </c>
      <c r="F34" s="140"/>
      <c r="G34" s="140"/>
      <c r="H34" s="140"/>
      <c r="I34" s="140"/>
      <c r="J34" s="140"/>
      <c r="K34" s="140"/>
      <c r="L34" s="140"/>
      <c r="M34" s="140"/>
      <c r="N34" s="140"/>
      <c r="O34" s="140"/>
      <c r="P34" s="140"/>
      <c r="Q34" s="140"/>
      <c r="R34" s="140"/>
      <c r="S34" s="140"/>
      <c r="T34" s="140"/>
      <c r="U34" s="140"/>
      <c r="V34" s="140"/>
      <c r="W34" s="140"/>
      <c r="X34" s="140"/>
      <c r="Y34" s="140"/>
      <c r="Z34" s="140"/>
      <c r="AA34" s="140"/>
      <c r="AB34" s="762">
        <v>0</v>
      </c>
      <c r="BH34" s="408" t="str">
        <f t="shared" si="0"/>
        <v xml:space="preserve">اليابان </v>
      </c>
      <c r="BI34" s="396"/>
      <c r="BJ34" s="396"/>
      <c r="BK34" s="396"/>
      <c r="BL34" s="396"/>
      <c r="BM34" s="396"/>
      <c r="BN34" s="396"/>
      <c r="BO34" s="396"/>
      <c r="BP34" s="396"/>
      <c r="BQ34" s="396"/>
      <c r="BR34" s="396"/>
      <c r="BS34" s="396"/>
      <c r="BT34" s="396"/>
      <c r="BU34" s="396"/>
      <c r="BV34" s="396"/>
      <c r="BW34" s="396"/>
      <c r="BX34" s="396"/>
      <c r="BY34" s="396"/>
      <c r="BZ34" s="396"/>
      <c r="CA34" s="396"/>
      <c r="CB34" s="396"/>
      <c r="CC34" s="396"/>
      <c r="CD34" s="396"/>
      <c r="CE34" s="396"/>
      <c r="CO34" s="401"/>
    </row>
    <row r="35" spans="1:93" x14ac:dyDescent="0.2">
      <c r="A35" s="141" t="s">
        <v>317</v>
      </c>
      <c r="B35" s="141" t="s">
        <v>101</v>
      </c>
      <c r="C35" s="135" t="str">
        <f>'3i_Imports'!C35</f>
        <v>KAZAKHSTAN</v>
      </c>
      <c r="D35" s="141"/>
      <c r="E35" s="492" t="str">
        <f>'3i_Imports'!E35</f>
        <v xml:space="preserve">كازاخستان </v>
      </c>
      <c r="F35" s="140"/>
      <c r="G35" s="140"/>
      <c r="H35" s="140"/>
      <c r="I35" s="140"/>
      <c r="J35" s="140"/>
      <c r="K35" s="140"/>
      <c r="L35" s="140"/>
      <c r="M35" s="140"/>
      <c r="N35" s="140"/>
      <c r="O35" s="140"/>
      <c r="P35" s="140"/>
      <c r="Q35" s="140"/>
      <c r="R35" s="140"/>
      <c r="S35" s="140"/>
      <c r="T35" s="140"/>
      <c r="U35" s="140"/>
      <c r="V35" s="140"/>
      <c r="W35" s="140"/>
      <c r="X35" s="140"/>
      <c r="Y35" s="140"/>
      <c r="Z35" s="140"/>
      <c r="AA35" s="140"/>
      <c r="AB35" s="762">
        <v>0</v>
      </c>
      <c r="BH35" s="408" t="str">
        <f t="shared" si="0"/>
        <v xml:space="preserve">كازاخستان </v>
      </c>
      <c r="BI35" s="396"/>
      <c r="BJ35" s="396"/>
      <c r="BK35" s="396"/>
      <c r="BL35" s="396"/>
      <c r="BM35" s="396"/>
      <c r="BN35" s="396"/>
      <c r="BO35" s="396"/>
      <c r="BP35" s="396"/>
      <c r="BQ35" s="396"/>
      <c r="BR35" s="396"/>
      <c r="BS35" s="396"/>
      <c r="BT35" s="396"/>
      <c r="BU35" s="396"/>
      <c r="BV35" s="396"/>
      <c r="BW35" s="396"/>
      <c r="BX35" s="396"/>
      <c r="BY35" s="396"/>
      <c r="BZ35" s="396"/>
      <c r="CA35" s="396"/>
      <c r="CB35" s="396"/>
      <c r="CC35" s="396"/>
      <c r="CD35" s="396"/>
      <c r="CE35" s="396"/>
      <c r="CO35" s="401"/>
    </row>
    <row r="36" spans="1:93" x14ac:dyDescent="0.2">
      <c r="A36" s="141" t="s">
        <v>317</v>
      </c>
      <c r="B36" s="141" t="s">
        <v>101</v>
      </c>
      <c r="C36" s="135" t="str">
        <f>'3i_Imports'!C36</f>
        <v>KOREA</v>
      </c>
      <c r="D36" s="141"/>
      <c r="E36" s="492" t="str">
        <f>'3i_Imports'!E36</f>
        <v xml:space="preserve">كوريا </v>
      </c>
      <c r="F36" s="140"/>
      <c r="G36" s="140"/>
      <c r="H36" s="140"/>
      <c r="I36" s="140"/>
      <c r="J36" s="140"/>
      <c r="K36" s="140"/>
      <c r="L36" s="140"/>
      <c r="M36" s="140"/>
      <c r="N36" s="140"/>
      <c r="O36" s="140"/>
      <c r="P36" s="140"/>
      <c r="Q36" s="140"/>
      <c r="R36" s="140"/>
      <c r="S36" s="140"/>
      <c r="T36" s="140"/>
      <c r="U36" s="140"/>
      <c r="V36" s="140"/>
      <c r="W36" s="140"/>
      <c r="X36" s="140"/>
      <c r="Y36" s="140"/>
      <c r="Z36" s="140"/>
      <c r="AA36" s="140"/>
      <c r="AB36" s="762">
        <v>0</v>
      </c>
      <c r="BH36" s="408" t="str">
        <f t="shared" si="0"/>
        <v xml:space="preserve">كوريا </v>
      </c>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O36" s="401"/>
    </row>
    <row r="37" spans="1:93" x14ac:dyDescent="0.2">
      <c r="A37" s="141" t="s">
        <v>317</v>
      </c>
      <c r="B37" s="141" t="s">
        <v>101</v>
      </c>
      <c r="C37" s="135" t="str">
        <f>'3i_Imports'!C37</f>
        <v>LATVIA</v>
      </c>
      <c r="D37" s="141"/>
      <c r="E37" s="492" t="str">
        <f>'3i_Imports'!E37</f>
        <v xml:space="preserve">لاتفيا </v>
      </c>
      <c r="F37" s="140"/>
      <c r="G37" s="140"/>
      <c r="H37" s="140"/>
      <c r="I37" s="140"/>
      <c r="J37" s="140"/>
      <c r="K37" s="140"/>
      <c r="L37" s="140"/>
      <c r="M37" s="140"/>
      <c r="N37" s="140"/>
      <c r="O37" s="140"/>
      <c r="P37" s="140"/>
      <c r="Q37" s="140"/>
      <c r="R37" s="140"/>
      <c r="S37" s="140"/>
      <c r="T37" s="140"/>
      <c r="U37" s="140"/>
      <c r="V37" s="140"/>
      <c r="W37" s="140"/>
      <c r="X37" s="140"/>
      <c r="Y37" s="140"/>
      <c r="Z37" s="140"/>
      <c r="AA37" s="140"/>
      <c r="AB37" s="762">
        <v>0</v>
      </c>
      <c r="BH37" s="408" t="str">
        <f t="shared" si="0"/>
        <v xml:space="preserve">لاتفيا </v>
      </c>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O37" s="401"/>
    </row>
    <row r="38" spans="1:93" x14ac:dyDescent="0.2">
      <c r="A38" s="141" t="s">
        <v>317</v>
      </c>
      <c r="B38" s="141" t="s">
        <v>101</v>
      </c>
      <c r="C38" s="135" t="str">
        <f>'3i_Imports'!C38</f>
        <v>LIBYA</v>
      </c>
      <c r="D38" s="141"/>
      <c r="E38" s="492" t="str">
        <f>'3i_Imports'!E38</f>
        <v xml:space="preserve">ليبيا </v>
      </c>
      <c r="F38" s="140"/>
      <c r="G38" s="140"/>
      <c r="H38" s="140"/>
      <c r="I38" s="140"/>
      <c r="J38" s="140"/>
      <c r="K38" s="140"/>
      <c r="L38" s="140"/>
      <c r="M38" s="140"/>
      <c r="N38" s="140"/>
      <c r="O38" s="140"/>
      <c r="P38" s="140"/>
      <c r="Q38" s="140"/>
      <c r="R38" s="140"/>
      <c r="S38" s="140"/>
      <c r="T38" s="140"/>
      <c r="U38" s="140"/>
      <c r="V38" s="140"/>
      <c r="W38" s="140"/>
      <c r="X38" s="140"/>
      <c r="Y38" s="140"/>
      <c r="Z38" s="140"/>
      <c r="AA38" s="140"/>
      <c r="AB38" s="762">
        <v>0</v>
      </c>
      <c r="BH38" s="408" t="str">
        <f t="shared" si="0"/>
        <v xml:space="preserve">ليبيا </v>
      </c>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O38" s="401"/>
    </row>
    <row r="39" spans="1:93" x14ac:dyDescent="0.2">
      <c r="A39" s="141" t="s">
        <v>317</v>
      </c>
      <c r="B39" s="141" t="s">
        <v>101</v>
      </c>
      <c r="C39" s="135" t="str">
        <f>'3i_Imports'!C39</f>
        <v>LITHUANIA</v>
      </c>
      <c r="D39" s="141"/>
      <c r="E39" s="492" t="str">
        <f>'3i_Imports'!E39</f>
        <v xml:space="preserve">ليتوانيا </v>
      </c>
      <c r="F39" s="140"/>
      <c r="G39" s="140"/>
      <c r="H39" s="140"/>
      <c r="I39" s="140"/>
      <c r="J39" s="140"/>
      <c r="K39" s="140"/>
      <c r="L39" s="140"/>
      <c r="M39" s="140"/>
      <c r="N39" s="140"/>
      <c r="O39" s="140"/>
      <c r="P39" s="140"/>
      <c r="Q39" s="140"/>
      <c r="R39" s="140"/>
      <c r="S39" s="140"/>
      <c r="T39" s="140"/>
      <c r="U39" s="140"/>
      <c r="V39" s="140"/>
      <c r="W39" s="140"/>
      <c r="X39" s="140"/>
      <c r="Y39" s="140"/>
      <c r="Z39" s="140"/>
      <c r="AA39" s="140"/>
      <c r="AB39" s="762">
        <v>0</v>
      </c>
      <c r="BH39" s="408" t="str">
        <f t="shared" si="0"/>
        <v xml:space="preserve">ليتوانيا </v>
      </c>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396"/>
      <c r="CO39" s="401"/>
    </row>
    <row r="40" spans="1:93" x14ac:dyDescent="0.2">
      <c r="A40" s="141" t="s">
        <v>317</v>
      </c>
      <c r="B40" s="141" t="s">
        <v>101</v>
      </c>
      <c r="C40" s="135" t="str">
        <f>'3i_Imports'!C40</f>
        <v>LUXEMBOU</v>
      </c>
      <c r="D40" s="141"/>
      <c r="E40" s="492" t="str">
        <f>'3i_Imports'!E40</f>
        <v xml:space="preserve">لوكسمبورغ </v>
      </c>
      <c r="F40" s="140"/>
      <c r="G40" s="140"/>
      <c r="H40" s="140"/>
      <c r="I40" s="140"/>
      <c r="J40" s="140"/>
      <c r="K40" s="140"/>
      <c r="L40" s="140"/>
      <c r="M40" s="140"/>
      <c r="N40" s="140"/>
      <c r="O40" s="140"/>
      <c r="P40" s="140"/>
      <c r="Q40" s="140"/>
      <c r="R40" s="140"/>
      <c r="S40" s="140"/>
      <c r="T40" s="140"/>
      <c r="U40" s="140"/>
      <c r="V40" s="140"/>
      <c r="W40" s="140"/>
      <c r="X40" s="140"/>
      <c r="Y40" s="140"/>
      <c r="Z40" s="140"/>
      <c r="AA40" s="140"/>
      <c r="AB40" s="762">
        <v>0</v>
      </c>
      <c r="BH40" s="408" t="str">
        <f t="shared" si="0"/>
        <v xml:space="preserve">لوكسمبورغ </v>
      </c>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c r="CE40" s="396"/>
      <c r="CO40" s="401"/>
    </row>
    <row r="41" spans="1:93" x14ac:dyDescent="0.2">
      <c r="A41" s="141" t="s">
        <v>317</v>
      </c>
      <c r="B41" s="141" t="s">
        <v>101</v>
      </c>
      <c r="C41" s="135" t="str">
        <f>'3i_Imports'!C41</f>
        <v>FYROM</v>
      </c>
      <c r="D41" s="141"/>
      <c r="E41" s="492" t="str">
        <f>'3i_Imports'!E41</f>
        <v xml:space="preserve">جمهورية مقدونيا اليوغوسلافية السابقة </v>
      </c>
      <c r="F41" s="140"/>
      <c r="G41" s="140"/>
      <c r="H41" s="140"/>
      <c r="I41" s="140"/>
      <c r="J41" s="140"/>
      <c r="K41" s="140"/>
      <c r="L41" s="140"/>
      <c r="M41" s="140"/>
      <c r="N41" s="140"/>
      <c r="O41" s="140"/>
      <c r="P41" s="140"/>
      <c r="Q41" s="140"/>
      <c r="R41" s="140"/>
      <c r="S41" s="140"/>
      <c r="T41" s="140"/>
      <c r="U41" s="140"/>
      <c r="V41" s="140"/>
      <c r="W41" s="140"/>
      <c r="X41" s="140"/>
      <c r="Y41" s="140"/>
      <c r="Z41" s="140"/>
      <c r="AA41" s="140"/>
      <c r="AB41" s="762">
        <v>0</v>
      </c>
      <c r="BH41" s="408" t="str">
        <f t="shared" si="0"/>
        <v xml:space="preserve">جمهورية مقدونيا اليوغوسلافية السابقة </v>
      </c>
      <c r="BI41" s="396"/>
      <c r="BJ41" s="396"/>
      <c r="BK41" s="396"/>
      <c r="BL41" s="396"/>
      <c r="BM41" s="396"/>
      <c r="BN41" s="396"/>
      <c r="BO41" s="396"/>
      <c r="BP41" s="396"/>
      <c r="BQ41" s="396"/>
      <c r="BR41" s="396"/>
      <c r="BS41" s="396"/>
      <c r="BT41" s="396"/>
      <c r="BU41" s="396"/>
      <c r="BV41" s="396"/>
      <c r="BW41" s="396"/>
      <c r="BX41" s="396"/>
      <c r="BY41" s="396"/>
      <c r="BZ41" s="396"/>
      <c r="CA41" s="396"/>
      <c r="CB41" s="396"/>
      <c r="CC41" s="396"/>
      <c r="CD41" s="396"/>
      <c r="CE41" s="396"/>
      <c r="CO41" s="401"/>
    </row>
    <row r="42" spans="1:93" x14ac:dyDescent="0.2">
      <c r="A42" s="141" t="s">
        <v>317</v>
      </c>
      <c r="B42" s="141" t="s">
        <v>101</v>
      </c>
      <c r="C42" s="141" t="str">
        <f>'3i_Imports'!C42</f>
        <v>MALAYSIA</v>
      </c>
      <c r="D42" s="141"/>
      <c r="E42" s="492" t="str">
        <f>'3i_Imports'!E42</f>
        <v xml:space="preserve">ماليزيا </v>
      </c>
      <c r="F42" s="140"/>
      <c r="G42" s="140"/>
      <c r="H42" s="140"/>
      <c r="I42" s="140"/>
      <c r="J42" s="140"/>
      <c r="K42" s="140"/>
      <c r="L42" s="140"/>
      <c r="M42" s="140"/>
      <c r="N42" s="140"/>
      <c r="O42" s="140"/>
      <c r="P42" s="140"/>
      <c r="Q42" s="140"/>
      <c r="R42" s="140"/>
      <c r="S42" s="140"/>
      <c r="T42" s="140"/>
      <c r="U42" s="140"/>
      <c r="V42" s="140"/>
      <c r="W42" s="140"/>
      <c r="X42" s="140"/>
      <c r="Y42" s="140"/>
      <c r="Z42" s="140"/>
      <c r="AA42" s="140"/>
      <c r="AB42" s="762">
        <v>0</v>
      </c>
      <c r="BH42" s="408" t="str">
        <f t="shared" ref="BH42:BH76" si="1">E42</f>
        <v xml:space="preserve">ماليزيا </v>
      </c>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O42" s="401"/>
    </row>
    <row r="43" spans="1:93" x14ac:dyDescent="0.2">
      <c r="A43" s="141" t="s">
        <v>317</v>
      </c>
      <c r="B43" s="141" t="s">
        <v>101</v>
      </c>
      <c r="C43" s="135" t="str">
        <f>'3i_Imports'!C43</f>
        <v>MALTA</v>
      </c>
      <c r="D43" s="141"/>
      <c r="E43" s="492" t="str">
        <f>'3i_Imports'!E43</f>
        <v xml:space="preserve">مالطا </v>
      </c>
      <c r="F43" s="140"/>
      <c r="G43" s="140"/>
      <c r="H43" s="140"/>
      <c r="I43" s="140"/>
      <c r="J43" s="140"/>
      <c r="K43" s="140"/>
      <c r="L43" s="140"/>
      <c r="M43" s="140"/>
      <c r="N43" s="140"/>
      <c r="O43" s="140"/>
      <c r="P43" s="140"/>
      <c r="Q43" s="140"/>
      <c r="R43" s="140"/>
      <c r="S43" s="140"/>
      <c r="T43" s="140"/>
      <c r="U43" s="140"/>
      <c r="V43" s="140"/>
      <c r="W43" s="140"/>
      <c r="X43" s="140"/>
      <c r="Y43" s="140"/>
      <c r="Z43" s="140"/>
      <c r="AA43" s="140"/>
      <c r="AB43" s="762">
        <v>0</v>
      </c>
      <c r="BH43" s="408" t="str">
        <f t="shared" si="1"/>
        <v xml:space="preserve">مالطا </v>
      </c>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O43" s="401"/>
    </row>
    <row r="44" spans="1:93" x14ac:dyDescent="0.2">
      <c r="A44" s="141" t="s">
        <v>317</v>
      </c>
      <c r="B44" s="141" t="s">
        <v>101</v>
      </c>
      <c r="C44" s="135" t="str">
        <f>'3i_Imports'!C44</f>
        <v>MEXICO</v>
      </c>
      <c r="D44" s="141"/>
      <c r="E44" s="492" t="str">
        <f>'3i_Imports'!E44</f>
        <v xml:space="preserve">المكسيك </v>
      </c>
      <c r="F44" s="140"/>
      <c r="G44" s="140"/>
      <c r="H44" s="140"/>
      <c r="I44" s="140"/>
      <c r="J44" s="140"/>
      <c r="K44" s="140"/>
      <c r="L44" s="140"/>
      <c r="M44" s="140"/>
      <c r="N44" s="140"/>
      <c r="O44" s="140"/>
      <c r="P44" s="140"/>
      <c r="Q44" s="140"/>
      <c r="R44" s="140"/>
      <c r="S44" s="140"/>
      <c r="T44" s="140"/>
      <c r="U44" s="140"/>
      <c r="V44" s="140"/>
      <c r="W44" s="140"/>
      <c r="X44" s="140"/>
      <c r="Y44" s="140"/>
      <c r="Z44" s="140"/>
      <c r="AA44" s="140"/>
      <c r="AB44" s="762">
        <v>0</v>
      </c>
      <c r="BH44" s="408" t="str">
        <f t="shared" si="1"/>
        <v xml:space="preserve">المكسيك </v>
      </c>
      <c r="BI44" s="396"/>
      <c r="BJ44" s="396"/>
      <c r="BK44" s="396"/>
      <c r="BL44" s="396"/>
      <c r="BM44" s="396"/>
      <c r="BN44" s="396"/>
      <c r="BO44" s="396"/>
      <c r="BP44" s="396"/>
      <c r="BQ44" s="396"/>
      <c r="BR44" s="396"/>
      <c r="BS44" s="396"/>
      <c r="BT44" s="396"/>
      <c r="BU44" s="396"/>
      <c r="BV44" s="396"/>
      <c r="BW44" s="396"/>
      <c r="BX44" s="396"/>
      <c r="BY44" s="396"/>
      <c r="BZ44" s="396"/>
      <c r="CA44" s="396"/>
      <c r="CB44" s="396"/>
      <c r="CC44" s="396"/>
      <c r="CD44" s="396"/>
      <c r="CE44" s="396"/>
      <c r="CO44" s="401"/>
    </row>
    <row r="45" spans="1:93" x14ac:dyDescent="0.2">
      <c r="A45" s="141" t="s">
        <v>317</v>
      </c>
      <c r="B45" s="141" t="s">
        <v>101</v>
      </c>
      <c r="C45" s="135" t="str">
        <f>'3i_Imports'!C45</f>
        <v>MONTENEGRO</v>
      </c>
      <c r="D45" s="141"/>
      <c r="E45" s="492" t="str">
        <f>'3i_Imports'!E45</f>
        <v xml:space="preserve">الجبل الأسود </v>
      </c>
      <c r="F45" s="140"/>
      <c r="G45" s="140"/>
      <c r="H45" s="140"/>
      <c r="I45" s="140"/>
      <c r="J45" s="140"/>
      <c r="K45" s="140"/>
      <c r="L45" s="140"/>
      <c r="M45" s="140"/>
      <c r="N45" s="140"/>
      <c r="O45" s="140"/>
      <c r="P45" s="140"/>
      <c r="Q45" s="140"/>
      <c r="R45" s="140"/>
      <c r="S45" s="140"/>
      <c r="T45" s="140"/>
      <c r="U45" s="140"/>
      <c r="V45" s="140"/>
      <c r="W45" s="140"/>
      <c r="X45" s="140"/>
      <c r="Y45" s="140"/>
      <c r="Z45" s="140"/>
      <c r="AA45" s="140"/>
      <c r="AB45" s="762">
        <v>0</v>
      </c>
      <c r="BH45" s="408" t="str">
        <f t="shared" si="1"/>
        <v xml:space="preserve">الجبل الأسود </v>
      </c>
      <c r="BI45" s="396"/>
      <c r="BJ45" s="396"/>
      <c r="BK45" s="396"/>
      <c r="BL45" s="396"/>
      <c r="BM45" s="396"/>
      <c r="BN45" s="396"/>
      <c r="BO45" s="396"/>
      <c r="BP45" s="396"/>
      <c r="BQ45" s="396"/>
      <c r="BR45" s="396"/>
      <c r="BS45" s="396"/>
      <c r="BT45" s="396"/>
      <c r="BU45" s="396"/>
      <c r="BV45" s="396"/>
      <c r="BW45" s="396"/>
      <c r="BX45" s="396"/>
      <c r="BY45" s="396"/>
      <c r="BZ45" s="396"/>
      <c r="CA45" s="396"/>
      <c r="CB45" s="396"/>
      <c r="CC45" s="396"/>
      <c r="CD45" s="396"/>
      <c r="CE45" s="396"/>
      <c r="CO45" s="401"/>
    </row>
    <row r="46" spans="1:93" x14ac:dyDescent="0.2">
      <c r="A46" s="141" t="s">
        <v>317</v>
      </c>
      <c r="B46" s="141" t="s">
        <v>101</v>
      </c>
      <c r="C46" s="135" t="str">
        <f>'3i_Imports'!C46</f>
        <v>NETHLAND</v>
      </c>
      <c r="D46" s="141"/>
      <c r="E46" s="492" t="str">
        <f>'3i_Imports'!E46</f>
        <v xml:space="preserve">هولندا </v>
      </c>
      <c r="F46" s="140"/>
      <c r="G46" s="140"/>
      <c r="H46" s="140"/>
      <c r="I46" s="140"/>
      <c r="J46" s="140"/>
      <c r="K46" s="140"/>
      <c r="L46" s="140"/>
      <c r="M46" s="140"/>
      <c r="N46" s="140"/>
      <c r="O46" s="140"/>
      <c r="P46" s="140"/>
      <c r="Q46" s="140"/>
      <c r="R46" s="140"/>
      <c r="S46" s="140"/>
      <c r="T46" s="140"/>
      <c r="U46" s="140"/>
      <c r="V46" s="140"/>
      <c r="W46" s="140"/>
      <c r="X46" s="140"/>
      <c r="Y46" s="140"/>
      <c r="Z46" s="140"/>
      <c r="AA46" s="140"/>
      <c r="AB46" s="762">
        <v>0</v>
      </c>
      <c r="BH46" s="408" t="str">
        <f t="shared" si="1"/>
        <v xml:space="preserve">هولندا </v>
      </c>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O46" s="401"/>
    </row>
    <row r="47" spans="1:93" x14ac:dyDescent="0.2">
      <c r="A47" s="141" t="s">
        <v>317</v>
      </c>
      <c r="B47" s="141" t="s">
        <v>101</v>
      </c>
      <c r="C47" s="135" t="str">
        <f>'3i_Imports'!C47</f>
        <v>NZ</v>
      </c>
      <c r="D47" s="141"/>
      <c r="E47" s="492" t="str">
        <f>'3i_Imports'!E47</f>
        <v xml:space="preserve">نيوزيلندا </v>
      </c>
      <c r="F47" s="140"/>
      <c r="G47" s="140"/>
      <c r="H47" s="140"/>
      <c r="I47" s="140"/>
      <c r="J47" s="140"/>
      <c r="K47" s="140"/>
      <c r="L47" s="140"/>
      <c r="M47" s="140"/>
      <c r="N47" s="140"/>
      <c r="O47" s="140"/>
      <c r="P47" s="140"/>
      <c r="Q47" s="140"/>
      <c r="R47" s="140"/>
      <c r="S47" s="140"/>
      <c r="T47" s="140"/>
      <c r="U47" s="140"/>
      <c r="V47" s="140"/>
      <c r="W47" s="140"/>
      <c r="X47" s="140"/>
      <c r="Y47" s="140"/>
      <c r="Z47" s="140"/>
      <c r="AA47" s="140"/>
      <c r="AB47" s="762">
        <v>0</v>
      </c>
      <c r="BH47" s="408" t="str">
        <f t="shared" si="1"/>
        <v xml:space="preserve">نيوزيلندا </v>
      </c>
      <c r="BI47" s="396"/>
      <c r="BJ47" s="396"/>
      <c r="BK47" s="396"/>
      <c r="BL47" s="396"/>
      <c r="BM47" s="396"/>
      <c r="BN47" s="396"/>
      <c r="BO47" s="396"/>
      <c r="BP47" s="396"/>
      <c r="BQ47" s="396"/>
      <c r="BR47" s="396"/>
      <c r="BS47" s="396"/>
      <c r="BT47" s="396"/>
      <c r="BU47" s="396"/>
      <c r="BV47" s="396"/>
      <c r="BW47" s="396"/>
      <c r="BX47" s="396"/>
      <c r="BY47" s="396"/>
      <c r="BZ47" s="396"/>
      <c r="CA47" s="396"/>
      <c r="CB47" s="396"/>
      <c r="CC47" s="396"/>
      <c r="CD47" s="396"/>
      <c r="CE47" s="396"/>
      <c r="CO47" s="401"/>
    </row>
    <row r="48" spans="1:93" x14ac:dyDescent="0.2">
      <c r="A48" s="141" t="s">
        <v>317</v>
      </c>
      <c r="B48" s="141" t="s">
        <v>101</v>
      </c>
      <c r="C48" s="135" t="str">
        <f>'3i_Imports'!C48</f>
        <v>NIGERIA</v>
      </c>
      <c r="D48" s="141"/>
      <c r="E48" s="492" t="str">
        <f>'3i_Imports'!E48</f>
        <v xml:space="preserve">نيجيريا </v>
      </c>
      <c r="F48" s="140"/>
      <c r="G48" s="140"/>
      <c r="H48" s="140"/>
      <c r="I48" s="140"/>
      <c r="J48" s="140"/>
      <c r="K48" s="140"/>
      <c r="L48" s="140"/>
      <c r="M48" s="140"/>
      <c r="N48" s="140"/>
      <c r="O48" s="140"/>
      <c r="P48" s="140"/>
      <c r="Q48" s="140"/>
      <c r="R48" s="140"/>
      <c r="S48" s="140"/>
      <c r="T48" s="140"/>
      <c r="U48" s="140"/>
      <c r="V48" s="140"/>
      <c r="W48" s="140"/>
      <c r="X48" s="140"/>
      <c r="Y48" s="140"/>
      <c r="Z48" s="140"/>
      <c r="AA48" s="140"/>
      <c r="AB48" s="762">
        <v>0</v>
      </c>
      <c r="BH48" s="408" t="str">
        <f t="shared" si="1"/>
        <v xml:space="preserve">نيجيريا </v>
      </c>
      <c r="BI48" s="396"/>
      <c r="BJ48" s="396"/>
      <c r="BK48" s="396"/>
      <c r="BL48" s="396"/>
      <c r="BM48" s="396"/>
      <c r="BN48" s="396"/>
      <c r="BO48" s="396"/>
      <c r="BP48" s="396"/>
      <c r="BQ48" s="396"/>
      <c r="BR48" s="396"/>
      <c r="BS48" s="396"/>
      <c r="BT48" s="396"/>
      <c r="BU48" s="396"/>
      <c r="BV48" s="396"/>
      <c r="BW48" s="396"/>
      <c r="BX48" s="396"/>
      <c r="BY48" s="396"/>
      <c r="BZ48" s="396"/>
      <c r="CA48" s="396"/>
      <c r="CB48" s="396"/>
      <c r="CC48" s="396"/>
      <c r="CD48" s="396"/>
      <c r="CE48" s="396"/>
      <c r="CO48" s="401"/>
    </row>
    <row r="49" spans="1:93" x14ac:dyDescent="0.2">
      <c r="A49" s="141" t="s">
        <v>317</v>
      </c>
      <c r="B49" s="141" t="s">
        <v>101</v>
      </c>
      <c r="C49" s="135" t="str">
        <f>'3i_Imports'!C49</f>
        <v>NORWAY</v>
      </c>
      <c r="D49" s="141"/>
      <c r="E49" s="492" t="str">
        <f>'3i_Imports'!E49</f>
        <v xml:space="preserve">النرويج </v>
      </c>
      <c r="F49" s="140"/>
      <c r="G49" s="140"/>
      <c r="H49" s="140"/>
      <c r="I49" s="140"/>
      <c r="J49" s="140"/>
      <c r="K49" s="140"/>
      <c r="L49" s="140"/>
      <c r="M49" s="140"/>
      <c r="N49" s="140"/>
      <c r="O49" s="140"/>
      <c r="P49" s="140"/>
      <c r="Q49" s="140"/>
      <c r="R49" s="140"/>
      <c r="S49" s="140"/>
      <c r="T49" s="140"/>
      <c r="U49" s="140"/>
      <c r="V49" s="140"/>
      <c r="W49" s="140"/>
      <c r="X49" s="140"/>
      <c r="Y49" s="140"/>
      <c r="Z49" s="140"/>
      <c r="AA49" s="140"/>
      <c r="AB49" s="762">
        <v>0</v>
      </c>
      <c r="BH49" s="408" t="str">
        <f t="shared" si="1"/>
        <v xml:space="preserve">النرويج </v>
      </c>
      <c r="BI49" s="396"/>
      <c r="BJ49" s="396"/>
      <c r="BK49" s="396"/>
      <c r="BL49" s="396"/>
      <c r="BM49" s="396"/>
      <c r="BN49" s="396"/>
      <c r="BO49" s="396"/>
      <c r="BP49" s="396"/>
      <c r="BQ49" s="396"/>
      <c r="BR49" s="396"/>
      <c r="BS49" s="396"/>
      <c r="BT49" s="396"/>
      <c r="BU49" s="396"/>
      <c r="BV49" s="396"/>
      <c r="BW49" s="396"/>
      <c r="BX49" s="396"/>
      <c r="BY49" s="396"/>
      <c r="BZ49" s="396"/>
      <c r="CA49" s="396"/>
      <c r="CB49" s="396"/>
      <c r="CC49" s="396"/>
      <c r="CD49" s="396"/>
      <c r="CE49" s="396"/>
      <c r="CO49" s="401"/>
    </row>
    <row r="50" spans="1:93" x14ac:dyDescent="0.2">
      <c r="A50" s="141" t="s">
        <v>317</v>
      </c>
      <c r="B50" s="141" t="s">
        <v>101</v>
      </c>
      <c r="C50" s="135" t="str">
        <f>'3i_Imports'!C50</f>
        <v>OMAN</v>
      </c>
      <c r="D50" s="141"/>
      <c r="E50" s="492" t="str">
        <f>'3i_Imports'!E50</f>
        <v xml:space="preserve">عمان </v>
      </c>
      <c r="F50" s="140"/>
      <c r="G50" s="140"/>
      <c r="H50" s="140"/>
      <c r="I50" s="140"/>
      <c r="J50" s="140"/>
      <c r="K50" s="140"/>
      <c r="L50" s="140"/>
      <c r="M50" s="140"/>
      <c r="N50" s="140"/>
      <c r="O50" s="140"/>
      <c r="P50" s="140"/>
      <c r="Q50" s="140"/>
      <c r="R50" s="140"/>
      <c r="S50" s="140"/>
      <c r="T50" s="140"/>
      <c r="U50" s="140"/>
      <c r="V50" s="140"/>
      <c r="W50" s="140"/>
      <c r="X50" s="140"/>
      <c r="Y50" s="140"/>
      <c r="Z50" s="140"/>
      <c r="AA50" s="140"/>
      <c r="AB50" s="762">
        <v>0</v>
      </c>
      <c r="BH50" s="408" t="str">
        <f t="shared" si="1"/>
        <v xml:space="preserve">عمان </v>
      </c>
      <c r="BI50" s="396"/>
      <c r="BJ50" s="396"/>
      <c r="BK50" s="396"/>
      <c r="BL50" s="396"/>
      <c r="BM50" s="396"/>
      <c r="BN50" s="396"/>
      <c r="BO50" s="396"/>
      <c r="BP50" s="396"/>
      <c r="BQ50" s="396"/>
      <c r="BR50" s="396"/>
      <c r="BS50" s="396"/>
      <c r="BT50" s="396"/>
      <c r="BU50" s="396"/>
      <c r="BV50" s="396"/>
      <c r="BW50" s="396"/>
      <c r="BX50" s="396"/>
      <c r="BY50" s="396"/>
      <c r="BZ50" s="396"/>
      <c r="CA50" s="396"/>
      <c r="CB50" s="396"/>
      <c r="CC50" s="396"/>
      <c r="CD50" s="396"/>
      <c r="CE50" s="396"/>
      <c r="CO50" s="401"/>
    </row>
    <row r="51" spans="1:93" x14ac:dyDescent="0.2">
      <c r="A51" s="141" t="s">
        <v>317</v>
      </c>
      <c r="B51" s="141" t="s">
        <v>101</v>
      </c>
      <c r="C51" s="135" t="str">
        <f>'3i_Imports'!C51</f>
        <v>OTHERASIA</v>
      </c>
      <c r="D51" s="141"/>
      <c r="E51" s="492" t="str">
        <f>'3i_Imports'!E51</f>
        <v xml:space="preserve">غيرها من آسيا وأوقيانوسيا </v>
      </c>
      <c r="F51" s="140"/>
      <c r="G51" s="140"/>
      <c r="H51" s="140"/>
      <c r="I51" s="140"/>
      <c r="J51" s="140"/>
      <c r="K51" s="140"/>
      <c r="L51" s="140"/>
      <c r="M51" s="140"/>
      <c r="N51" s="140"/>
      <c r="O51" s="140"/>
      <c r="P51" s="140"/>
      <c r="Q51" s="140"/>
      <c r="R51" s="140"/>
      <c r="S51" s="140"/>
      <c r="T51" s="140"/>
      <c r="U51" s="140"/>
      <c r="V51" s="140"/>
      <c r="W51" s="140"/>
      <c r="X51" s="140"/>
      <c r="Y51" s="140"/>
      <c r="Z51" s="140"/>
      <c r="AA51" s="140"/>
      <c r="AB51" s="762">
        <v>0</v>
      </c>
      <c r="BH51" s="408" t="str">
        <f t="shared" si="1"/>
        <v xml:space="preserve">غيرها من آسيا وأوقيانوسيا </v>
      </c>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O51" s="401"/>
    </row>
    <row r="52" spans="1:93" x14ac:dyDescent="0.2">
      <c r="A52" s="141" t="s">
        <v>317</v>
      </c>
      <c r="B52" s="141" t="s">
        <v>101</v>
      </c>
      <c r="C52" s="135" t="str">
        <f>'3i_Imports'!C52</f>
        <v>OTHFUSSR</v>
      </c>
      <c r="D52" s="141"/>
      <c r="E52" s="492" t="str">
        <f>'3i_Imports'!E52</f>
        <v xml:space="preserve">غيرها من الاتحاد السوفيتي السابق </v>
      </c>
      <c r="F52" s="140"/>
      <c r="G52" s="140"/>
      <c r="H52" s="140"/>
      <c r="I52" s="140"/>
      <c r="J52" s="140"/>
      <c r="K52" s="140"/>
      <c r="L52" s="140"/>
      <c r="M52" s="140"/>
      <c r="N52" s="140"/>
      <c r="O52" s="140"/>
      <c r="P52" s="140"/>
      <c r="Q52" s="140"/>
      <c r="R52" s="140"/>
      <c r="S52" s="140"/>
      <c r="T52" s="140"/>
      <c r="U52" s="140"/>
      <c r="V52" s="140"/>
      <c r="W52" s="140"/>
      <c r="X52" s="140"/>
      <c r="Y52" s="140"/>
      <c r="Z52" s="140"/>
      <c r="AA52" s="140"/>
      <c r="AB52" s="762">
        <v>0</v>
      </c>
      <c r="BH52" s="408" t="str">
        <f t="shared" si="1"/>
        <v xml:space="preserve">غيرها من الاتحاد السوفيتي السابق </v>
      </c>
      <c r="BI52" s="396"/>
      <c r="BJ52" s="396"/>
      <c r="BK52" s="396"/>
      <c r="BL52" s="396"/>
      <c r="BM52" s="396"/>
      <c r="BN52" s="396"/>
      <c r="BO52" s="396"/>
      <c r="BP52" s="396"/>
      <c r="BQ52" s="396"/>
      <c r="BR52" s="396"/>
      <c r="BS52" s="396"/>
      <c r="BT52" s="396"/>
      <c r="BU52" s="396"/>
      <c r="BV52" s="396"/>
      <c r="BW52" s="396"/>
      <c r="BX52" s="396"/>
      <c r="BY52" s="396"/>
      <c r="BZ52" s="396"/>
      <c r="CA52" s="396"/>
      <c r="CB52" s="396"/>
      <c r="CC52" s="396"/>
      <c r="CD52" s="396"/>
      <c r="CE52" s="396"/>
      <c r="CO52" s="401"/>
    </row>
    <row r="53" spans="1:93" x14ac:dyDescent="0.2">
      <c r="A53" s="141" t="s">
        <v>317</v>
      </c>
      <c r="B53" s="141" t="s">
        <v>101</v>
      </c>
      <c r="C53" s="135" t="str">
        <f>'3i_Imports'!C53</f>
        <v>PAPUANEWGU</v>
      </c>
      <c r="D53" s="141"/>
      <c r="E53" s="492" t="str">
        <f>'3i_Imports'!E53</f>
        <v xml:space="preserve">بابوا غينيا الجديدة </v>
      </c>
      <c r="F53" s="140"/>
      <c r="G53" s="140"/>
      <c r="H53" s="140"/>
      <c r="I53" s="140"/>
      <c r="J53" s="140"/>
      <c r="K53" s="140"/>
      <c r="L53" s="140"/>
      <c r="M53" s="140"/>
      <c r="N53" s="140"/>
      <c r="O53" s="140"/>
      <c r="P53" s="140"/>
      <c r="Q53" s="140"/>
      <c r="R53" s="140"/>
      <c r="S53" s="140"/>
      <c r="T53" s="140"/>
      <c r="U53" s="140"/>
      <c r="V53" s="140"/>
      <c r="W53" s="140"/>
      <c r="X53" s="140"/>
      <c r="Y53" s="140"/>
      <c r="Z53" s="140"/>
      <c r="AA53" s="140"/>
      <c r="AB53" s="762">
        <v>0</v>
      </c>
      <c r="BH53" s="408" t="str">
        <f>E53</f>
        <v xml:space="preserve">بابوا غينيا الجديدة </v>
      </c>
      <c r="BI53" s="396"/>
      <c r="BJ53" s="396"/>
      <c r="BK53" s="396"/>
      <c r="BL53" s="396"/>
      <c r="BM53" s="396"/>
      <c r="BN53" s="396"/>
      <c r="BO53" s="396"/>
      <c r="BP53" s="396"/>
      <c r="BQ53" s="396"/>
      <c r="BR53" s="396"/>
      <c r="BS53" s="396"/>
      <c r="BT53" s="396"/>
      <c r="BU53" s="396"/>
      <c r="BV53" s="396"/>
      <c r="BW53" s="396"/>
      <c r="BX53" s="396"/>
      <c r="BY53" s="396"/>
      <c r="BZ53" s="396"/>
      <c r="CA53" s="396"/>
      <c r="CB53" s="396"/>
      <c r="CC53" s="396"/>
      <c r="CD53" s="396"/>
      <c r="CE53" s="396"/>
      <c r="CO53" s="401"/>
    </row>
    <row r="54" spans="1:93" x14ac:dyDescent="0.2">
      <c r="A54" s="141" t="s">
        <v>317</v>
      </c>
      <c r="B54" s="141" t="s">
        <v>101</v>
      </c>
      <c r="C54" s="135" t="str">
        <f>'3i_Imports'!C54</f>
        <v>PERU</v>
      </c>
      <c r="D54" s="141"/>
      <c r="E54" s="492" t="str">
        <f>'3i_Imports'!E54</f>
        <v xml:space="preserve">البيرو </v>
      </c>
      <c r="F54" s="140"/>
      <c r="G54" s="140"/>
      <c r="H54" s="140"/>
      <c r="I54" s="140"/>
      <c r="J54" s="140"/>
      <c r="K54" s="140"/>
      <c r="L54" s="140"/>
      <c r="M54" s="140"/>
      <c r="N54" s="140"/>
      <c r="O54" s="140"/>
      <c r="P54" s="140"/>
      <c r="Q54" s="140"/>
      <c r="R54" s="140"/>
      <c r="S54" s="140"/>
      <c r="T54" s="140"/>
      <c r="U54" s="140"/>
      <c r="V54" s="140"/>
      <c r="W54" s="140"/>
      <c r="X54" s="140"/>
      <c r="Y54" s="140"/>
      <c r="Z54" s="140"/>
      <c r="AA54" s="140"/>
      <c r="AB54" s="762">
        <v>0</v>
      </c>
      <c r="BH54" s="408" t="str">
        <f>E54</f>
        <v xml:space="preserve">البيرو </v>
      </c>
      <c r="BI54" s="396"/>
      <c r="BJ54" s="396"/>
      <c r="BK54" s="396"/>
      <c r="BL54" s="396"/>
      <c r="BM54" s="396"/>
      <c r="BN54" s="396"/>
      <c r="BO54" s="396"/>
      <c r="BP54" s="396"/>
      <c r="BQ54" s="396"/>
      <c r="BR54" s="396"/>
      <c r="BS54" s="396"/>
      <c r="BT54" s="396"/>
      <c r="BU54" s="396"/>
      <c r="BV54" s="396"/>
      <c r="BW54" s="396"/>
      <c r="BX54" s="396"/>
      <c r="BY54" s="396"/>
      <c r="BZ54" s="396"/>
      <c r="CA54" s="396"/>
      <c r="CB54" s="396"/>
      <c r="CC54" s="396"/>
      <c r="CD54" s="396"/>
      <c r="CE54" s="396"/>
      <c r="CO54" s="401"/>
    </row>
    <row r="55" spans="1:93" x14ac:dyDescent="0.2">
      <c r="A55" s="141" t="s">
        <v>317</v>
      </c>
      <c r="B55" s="141" t="s">
        <v>101</v>
      </c>
      <c r="C55" s="135" t="str">
        <f>'3i_Imports'!C55</f>
        <v>POLAND</v>
      </c>
      <c r="D55" s="141"/>
      <c r="E55" s="492" t="str">
        <f>'3i_Imports'!E55</f>
        <v xml:space="preserve">بولندا </v>
      </c>
      <c r="F55" s="140"/>
      <c r="G55" s="140"/>
      <c r="H55" s="140"/>
      <c r="I55" s="140"/>
      <c r="J55" s="140"/>
      <c r="K55" s="140"/>
      <c r="L55" s="140"/>
      <c r="M55" s="140"/>
      <c r="N55" s="140"/>
      <c r="O55" s="140"/>
      <c r="P55" s="140"/>
      <c r="Q55" s="140"/>
      <c r="R55" s="140"/>
      <c r="S55" s="140"/>
      <c r="T55" s="140"/>
      <c r="U55" s="140"/>
      <c r="V55" s="140"/>
      <c r="W55" s="140"/>
      <c r="X55" s="140"/>
      <c r="Y55" s="140"/>
      <c r="Z55" s="140"/>
      <c r="AA55" s="140"/>
      <c r="AB55" s="762">
        <v>0</v>
      </c>
      <c r="BH55" s="408" t="str">
        <f t="shared" si="1"/>
        <v xml:space="preserve">بولندا </v>
      </c>
      <c r="BI55" s="396"/>
      <c r="BJ55" s="396"/>
      <c r="BK55" s="396"/>
      <c r="BL55" s="396"/>
      <c r="BM55" s="396"/>
      <c r="BN55" s="396"/>
      <c r="BO55" s="396"/>
      <c r="BP55" s="396"/>
      <c r="BQ55" s="396"/>
      <c r="BR55" s="396"/>
      <c r="BS55" s="396"/>
      <c r="BT55" s="396"/>
      <c r="BU55" s="396"/>
      <c r="BV55" s="396"/>
      <c r="BW55" s="396"/>
      <c r="BX55" s="396"/>
      <c r="BY55" s="396"/>
      <c r="BZ55" s="396"/>
      <c r="CA55" s="396"/>
      <c r="CB55" s="396"/>
      <c r="CC55" s="396"/>
      <c r="CD55" s="396"/>
      <c r="CE55" s="396"/>
      <c r="CO55" s="401"/>
    </row>
    <row r="56" spans="1:93" x14ac:dyDescent="0.2">
      <c r="A56" s="141" t="s">
        <v>317</v>
      </c>
      <c r="B56" s="141" t="s">
        <v>101</v>
      </c>
      <c r="C56" s="135" t="str">
        <f>'3i_Imports'!C56</f>
        <v>PORTUGAL</v>
      </c>
      <c r="D56" s="141"/>
      <c r="E56" s="492" t="str">
        <f>'3i_Imports'!E56</f>
        <v xml:space="preserve">البرتغال </v>
      </c>
      <c r="F56" s="140"/>
      <c r="G56" s="140"/>
      <c r="H56" s="140"/>
      <c r="I56" s="140"/>
      <c r="J56" s="140"/>
      <c r="K56" s="140"/>
      <c r="L56" s="140"/>
      <c r="M56" s="140"/>
      <c r="N56" s="140"/>
      <c r="O56" s="140"/>
      <c r="P56" s="140"/>
      <c r="Q56" s="140"/>
      <c r="R56" s="140"/>
      <c r="S56" s="140"/>
      <c r="T56" s="140"/>
      <c r="U56" s="140"/>
      <c r="V56" s="140"/>
      <c r="W56" s="140"/>
      <c r="X56" s="140"/>
      <c r="Y56" s="140"/>
      <c r="Z56" s="140"/>
      <c r="AA56" s="140"/>
      <c r="AB56" s="762">
        <v>0</v>
      </c>
      <c r="BH56" s="408" t="str">
        <f t="shared" si="1"/>
        <v xml:space="preserve">البرتغال </v>
      </c>
      <c r="BI56" s="396"/>
      <c r="BJ56" s="396"/>
      <c r="BK56" s="396"/>
      <c r="BL56" s="396"/>
      <c r="BM56" s="396"/>
      <c r="BN56" s="396"/>
      <c r="BO56" s="396"/>
      <c r="BP56" s="396"/>
      <c r="BQ56" s="396"/>
      <c r="BR56" s="396"/>
      <c r="BS56" s="396"/>
      <c r="BT56" s="396"/>
      <c r="BU56" s="396"/>
      <c r="BV56" s="396"/>
      <c r="BW56" s="396"/>
      <c r="BX56" s="396"/>
      <c r="BY56" s="396"/>
      <c r="BZ56" s="396"/>
      <c r="CA56" s="396"/>
      <c r="CB56" s="396"/>
      <c r="CC56" s="396"/>
      <c r="CD56" s="396"/>
      <c r="CE56" s="396"/>
      <c r="CO56" s="401"/>
    </row>
    <row r="57" spans="1:93" x14ac:dyDescent="0.2">
      <c r="A57" s="141" t="s">
        <v>317</v>
      </c>
      <c r="B57" s="141" t="s">
        <v>101</v>
      </c>
      <c r="C57" s="135" t="str">
        <f>'3i_Imports'!C57</f>
        <v>QATAR</v>
      </c>
      <c r="D57" s="141"/>
      <c r="E57" s="492" t="str">
        <f>'3i_Imports'!E57</f>
        <v xml:space="preserve">قطر </v>
      </c>
      <c r="F57" s="140"/>
      <c r="G57" s="140"/>
      <c r="H57" s="140"/>
      <c r="I57" s="140"/>
      <c r="J57" s="140"/>
      <c r="K57" s="140"/>
      <c r="L57" s="140"/>
      <c r="M57" s="140"/>
      <c r="N57" s="140"/>
      <c r="O57" s="140"/>
      <c r="P57" s="140"/>
      <c r="Q57" s="140"/>
      <c r="R57" s="140"/>
      <c r="S57" s="140"/>
      <c r="T57" s="140"/>
      <c r="U57" s="140"/>
      <c r="V57" s="140"/>
      <c r="W57" s="140"/>
      <c r="X57" s="140"/>
      <c r="Y57" s="140"/>
      <c r="Z57" s="140"/>
      <c r="AA57" s="140"/>
      <c r="AB57" s="762">
        <v>0</v>
      </c>
      <c r="BH57" s="408" t="str">
        <f t="shared" si="1"/>
        <v xml:space="preserve">قطر </v>
      </c>
      <c r="BI57" s="396"/>
      <c r="BJ57" s="396"/>
      <c r="BK57" s="396"/>
      <c r="BL57" s="396"/>
      <c r="BM57" s="396"/>
      <c r="BN57" s="396"/>
      <c r="BO57" s="396"/>
      <c r="BP57" s="396"/>
      <c r="BQ57" s="396"/>
      <c r="BR57" s="396"/>
      <c r="BS57" s="396"/>
      <c r="BT57" s="396"/>
      <c r="BU57" s="396"/>
      <c r="BV57" s="396"/>
      <c r="BW57" s="396"/>
      <c r="BX57" s="396"/>
      <c r="BY57" s="396"/>
      <c r="BZ57" s="396"/>
      <c r="CA57" s="396"/>
      <c r="CB57" s="396"/>
      <c r="CC57" s="396"/>
      <c r="CD57" s="396"/>
      <c r="CE57" s="396"/>
      <c r="CO57" s="401"/>
    </row>
    <row r="58" spans="1:93" x14ac:dyDescent="0.2">
      <c r="A58" s="141" t="s">
        <v>317</v>
      </c>
      <c r="B58" s="141" t="s">
        <v>101</v>
      </c>
      <c r="C58" s="135" t="str">
        <f>'3i_Imports'!C58</f>
        <v>ROMANIA</v>
      </c>
      <c r="D58" s="141"/>
      <c r="E58" s="492" t="str">
        <f>'3i_Imports'!E58</f>
        <v xml:space="preserve">رومانيا </v>
      </c>
      <c r="F58" s="140"/>
      <c r="G58" s="140"/>
      <c r="H58" s="140"/>
      <c r="I58" s="140"/>
      <c r="J58" s="140"/>
      <c r="K58" s="140"/>
      <c r="L58" s="140"/>
      <c r="M58" s="140"/>
      <c r="N58" s="140"/>
      <c r="O58" s="140"/>
      <c r="P58" s="140"/>
      <c r="Q58" s="140"/>
      <c r="R58" s="140"/>
      <c r="S58" s="140"/>
      <c r="T58" s="140"/>
      <c r="U58" s="140"/>
      <c r="V58" s="140"/>
      <c r="W58" s="140"/>
      <c r="X58" s="140"/>
      <c r="Y58" s="140"/>
      <c r="Z58" s="140"/>
      <c r="AA58" s="140"/>
      <c r="AB58" s="762">
        <v>0</v>
      </c>
      <c r="BH58" s="408" t="str">
        <f t="shared" si="1"/>
        <v xml:space="preserve">رومانيا </v>
      </c>
      <c r="BI58" s="396"/>
      <c r="BJ58" s="396"/>
      <c r="BK58" s="396"/>
      <c r="BL58" s="396"/>
      <c r="BM58" s="396"/>
      <c r="BN58" s="396"/>
      <c r="BO58" s="396"/>
      <c r="BP58" s="396"/>
      <c r="BQ58" s="396"/>
      <c r="BR58" s="396"/>
      <c r="BS58" s="396"/>
      <c r="BT58" s="396"/>
      <c r="BU58" s="396"/>
      <c r="BV58" s="396"/>
      <c r="BW58" s="396"/>
      <c r="BX58" s="396"/>
      <c r="BY58" s="396"/>
      <c r="BZ58" s="396"/>
      <c r="CA58" s="396"/>
      <c r="CB58" s="396"/>
      <c r="CC58" s="396"/>
      <c r="CD58" s="396"/>
      <c r="CE58" s="396"/>
      <c r="CO58" s="401"/>
    </row>
    <row r="59" spans="1:93" x14ac:dyDescent="0.2">
      <c r="A59" s="141" t="s">
        <v>317</v>
      </c>
      <c r="B59" s="141" t="s">
        <v>101</v>
      </c>
      <c r="C59" s="135" t="str">
        <f>'3i_Imports'!C59</f>
        <v>RUSSIA</v>
      </c>
      <c r="D59" s="141"/>
      <c r="E59" s="492" t="str">
        <f>'3i_Imports'!E59</f>
        <v xml:space="preserve">الاتحاد الروسي </v>
      </c>
      <c r="F59" s="140"/>
      <c r="G59" s="140"/>
      <c r="H59" s="140"/>
      <c r="I59" s="140"/>
      <c r="J59" s="140"/>
      <c r="K59" s="140"/>
      <c r="L59" s="140"/>
      <c r="M59" s="140"/>
      <c r="N59" s="140"/>
      <c r="O59" s="140"/>
      <c r="P59" s="140"/>
      <c r="Q59" s="140"/>
      <c r="R59" s="140"/>
      <c r="S59" s="140"/>
      <c r="T59" s="140"/>
      <c r="U59" s="140"/>
      <c r="V59" s="140"/>
      <c r="W59" s="140"/>
      <c r="X59" s="140"/>
      <c r="Y59" s="140"/>
      <c r="Z59" s="140"/>
      <c r="AA59" s="140"/>
      <c r="AB59" s="762">
        <v>0</v>
      </c>
      <c r="BH59" s="408" t="str">
        <f t="shared" si="1"/>
        <v xml:space="preserve">الاتحاد الروسي </v>
      </c>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O59" s="401"/>
    </row>
    <row r="60" spans="1:93" x14ac:dyDescent="0.2">
      <c r="A60" s="141" t="s">
        <v>317</v>
      </c>
      <c r="B60" s="141" t="s">
        <v>101</v>
      </c>
      <c r="C60" s="135" t="str">
        <f>'3i_Imports'!C60</f>
        <v>SERBIA</v>
      </c>
      <c r="D60" s="141"/>
      <c r="E60" s="533" t="str">
        <f>'3i_Imports'!E60</f>
        <v xml:space="preserve">صربيا </v>
      </c>
      <c r="F60" s="160"/>
      <c r="G60" s="160"/>
      <c r="H60" s="160"/>
      <c r="I60" s="160"/>
      <c r="J60" s="160"/>
      <c r="K60" s="160"/>
      <c r="L60" s="160"/>
      <c r="M60" s="160"/>
      <c r="N60" s="160"/>
      <c r="O60" s="160"/>
      <c r="P60" s="160"/>
      <c r="Q60" s="160"/>
      <c r="R60" s="160"/>
      <c r="S60" s="160"/>
      <c r="T60" s="160"/>
      <c r="U60" s="160"/>
      <c r="V60" s="160"/>
      <c r="W60" s="160"/>
      <c r="X60" s="160"/>
      <c r="Y60" s="160"/>
      <c r="Z60" s="160"/>
      <c r="AA60" s="160"/>
      <c r="AB60" s="761">
        <v>0</v>
      </c>
      <c r="BH60" s="670" t="str">
        <f t="shared" si="1"/>
        <v xml:space="preserve">صربيا </v>
      </c>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O60" s="402"/>
    </row>
    <row r="61" spans="1:93" x14ac:dyDescent="0.2">
      <c r="A61" s="141" t="s">
        <v>317</v>
      </c>
      <c r="B61" s="141" t="s">
        <v>101</v>
      </c>
      <c r="C61" s="135" t="str">
        <f>'3i_Imports'!C61</f>
        <v>SLOVAKIA</v>
      </c>
      <c r="D61" s="141"/>
      <c r="E61" s="533" t="str">
        <f>'3i_Imports'!E61</f>
        <v xml:space="preserve">الجمهورية السلوفاكية </v>
      </c>
      <c r="F61" s="160"/>
      <c r="G61" s="160"/>
      <c r="H61" s="160"/>
      <c r="I61" s="160"/>
      <c r="J61" s="160"/>
      <c r="K61" s="160"/>
      <c r="L61" s="160"/>
      <c r="M61" s="160"/>
      <c r="N61" s="160"/>
      <c r="O61" s="160"/>
      <c r="P61" s="160"/>
      <c r="Q61" s="140"/>
      <c r="R61" s="140"/>
      <c r="S61" s="140"/>
      <c r="T61" s="140"/>
      <c r="U61" s="140"/>
      <c r="V61" s="140"/>
      <c r="W61" s="140"/>
      <c r="X61" s="140"/>
      <c r="Y61" s="140"/>
      <c r="Z61" s="140"/>
      <c r="AA61" s="140"/>
      <c r="AB61" s="762">
        <v>0</v>
      </c>
      <c r="BH61" s="670" t="str">
        <f t="shared" si="1"/>
        <v xml:space="preserve">الجمهورية السلوفاكية </v>
      </c>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O61" s="402"/>
    </row>
    <row r="62" spans="1:93" x14ac:dyDescent="0.2">
      <c r="A62" s="141" t="s">
        <v>317</v>
      </c>
      <c r="B62" s="141" t="s">
        <v>101</v>
      </c>
      <c r="C62" s="135" t="str">
        <f>'3i_Imports'!C62</f>
        <v>SLOVENIA</v>
      </c>
      <c r="D62" s="141"/>
      <c r="E62" s="533" t="str">
        <f>'3i_Imports'!E62</f>
        <v xml:space="preserve">سلوفينيا </v>
      </c>
      <c r="F62" s="160"/>
      <c r="G62" s="160"/>
      <c r="H62" s="160"/>
      <c r="I62" s="160"/>
      <c r="J62" s="160"/>
      <c r="K62" s="160"/>
      <c r="L62" s="160"/>
      <c r="M62" s="160"/>
      <c r="N62" s="160"/>
      <c r="O62" s="160"/>
      <c r="P62" s="160"/>
      <c r="Q62" s="140"/>
      <c r="R62" s="140"/>
      <c r="S62" s="140"/>
      <c r="T62" s="140"/>
      <c r="U62" s="140"/>
      <c r="V62" s="140"/>
      <c r="W62" s="140"/>
      <c r="X62" s="140"/>
      <c r="Y62" s="140"/>
      <c r="Z62" s="140"/>
      <c r="AA62" s="140"/>
      <c r="AB62" s="762">
        <v>0</v>
      </c>
      <c r="BH62" s="670" t="str">
        <f t="shared" si="1"/>
        <v xml:space="preserve">سلوفينيا </v>
      </c>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O62" s="402"/>
    </row>
    <row r="63" spans="1:93" x14ac:dyDescent="0.2">
      <c r="A63" s="141" t="s">
        <v>317</v>
      </c>
      <c r="B63" s="141" t="s">
        <v>101</v>
      </c>
      <c r="C63" s="135" t="str">
        <f>'3i_Imports'!C63</f>
        <v>SPAIN</v>
      </c>
      <c r="D63" s="141"/>
      <c r="E63" s="533" t="str">
        <f>'3i_Imports'!E63</f>
        <v xml:space="preserve">إسبانيا </v>
      </c>
      <c r="F63" s="160"/>
      <c r="G63" s="160"/>
      <c r="H63" s="160"/>
      <c r="I63" s="160"/>
      <c r="J63" s="160"/>
      <c r="K63" s="160"/>
      <c r="L63" s="160"/>
      <c r="M63" s="160"/>
      <c r="N63" s="160"/>
      <c r="O63" s="160"/>
      <c r="P63" s="160"/>
      <c r="Q63" s="140"/>
      <c r="R63" s="140"/>
      <c r="S63" s="140"/>
      <c r="T63" s="140"/>
      <c r="U63" s="140"/>
      <c r="V63" s="140"/>
      <c r="W63" s="140"/>
      <c r="X63" s="140"/>
      <c r="Y63" s="140"/>
      <c r="Z63" s="140"/>
      <c r="AA63" s="140"/>
      <c r="AB63" s="762">
        <v>0</v>
      </c>
      <c r="BH63" s="670" t="str">
        <f t="shared" si="1"/>
        <v xml:space="preserve">إسبانيا </v>
      </c>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O63" s="402"/>
    </row>
    <row r="64" spans="1:93" x14ac:dyDescent="0.2">
      <c r="A64" s="141" t="s">
        <v>317</v>
      </c>
      <c r="B64" s="141" t="s">
        <v>101</v>
      </c>
      <c r="C64" s="135" t="str">
        <f>'3i_Imports'!C64</f>
        <v>SWEDEN</v>
      </c>
      <c r="D64" s="141"/>
      <c r="E64" s="533" t="str">
        <f>'3i_Imports'!E64</f>
        <v xml:space="preserve">السويد </v>
      </c>
      <c r="F64" s="160"/>
      <c r="G64" s="160"/>
      <c r="H64" s="160"/>
      <c r="I64" s="160"/>
      <c r="J64" s="160"/>
      <c r="K64" s="160"/>
      <c r="L64" s="160"/>
      <c r="M64" s="160"/>
      <c r="N64" s="160"/>
      <c r="O64" s="160"/>
      <c r="P64" s="160"/>
      <c r="Q64" s="140"/>
      <c r="R64" s="140"/>
      <c r="S64" s="140"/>
      <c r="T64" s="140"/>
      <c r="U64" s="140"/>
      <c r="V64" s="140"/>
      <c r="W64" s="140"/>
      <c r="X64" s="140"/>
      <c r="Y64" s="140"/>
      <c r="Z64" s="140"/>
      <c r="AA64" s="140"/>
      <c r="AB64" s="762">
        <v>0</v>
      </c>
      <c r="BH64" s="670" t="str">
        <f t="shared" si="1"/>
        <v xml:space="preserve">السويد </v>
      </c>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O64" s="402"/>
    </row>
    <row r="65" spans="1:93" x14ac:dyDescent="0.2">
      <c r="A65" s="141" t="s">
        <v>317</v>
      </c>
      <c r="B65" s="141" t="s">
        <v>101</v>
      </c>
      <c r="C65" s="135" t="str">
        <f>'3i_Imports'!C65</f>
        <v>SWITLAND</v>
      </c>
      <c r="D65" s="141"/>
      <c r="E65" s="533" t="str">
        <f>'3i_Imports'!E65</f>
        <v xml:space="preserve">سويسرا </v>
      </c>
      <c r="F65" s="160"/>
      <c r="G65" s="160"/>
      <c r="H65" s="160"/>
      <c r="I65" s="160"/>
      <c r="J65" s="160"/>
      <c r="K65" s="160"/>
      <c r="L65" s="160"/>
      <c r="M65" s="160"/>
      <c r="N65" s="160"/>
      <c r="O65" s="160"/>
      <c r="P65" s="160"/>
      <c r="Q65" s="140"/>
      <c r="R65" s="140"/>
      <c r="S65" s="140"/>
      <c r="T65" s="140"/>
      <c r="U65" s="140"/>
      <c r="V65" s="140"/>
      <c r="W65" s="140"/>
      <c r="X65" s="140"/>
      <c r="Y65" s="140"/>
      <c r="Z65" s="140"/>
      <c r="AA65" s="140"/>
      <c r="AB65" s="762">
        <v>0</v>
      </c>
      <c r="BH65" s="670" t="str">
        <f t="shared" si="1"/>
        <v xml:space="preserve">سويسرا </v>
      </c>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O65" s="402"/>
    </row>
    <row r="66" spans="1:93" x14ac:dyDescent="0.2">
      <c r="A66" s="141" t="s">
        <v>317</v>
      </c>
      <c r="B66" s="141" t="s">
        <v>101</v>
      </c>
      <c r="C66" s="135" t="str">
        <f>'3i_Imports'!C66</f>
        <v>TRINIDAD</v>
      </c>
      <c r="D66" s="141"/>
      <c r="E66" s="533" t="str">
        <f>'3i_Imports'!E66</f>
        <v xml:space="preserve">ترينيداد وتوباغو </v>
      </c>
      <c r="F66" s="160"/>
      <c r="G66" s="160"/>
      <c r="H66" s="160"/>
      <c r="I66" s="160"/>
      <c r="J66" s="160"/>
      <c r="K66" s="160"/>
      <c r="L66" s="160"/>
      <c r="M66" s="160"/>
      <c r="N66" s="160"/>
      <c r="O66" s="160"/>
      <c r="P66" s="160"/>
      <c r="Q66" s="140"/>
      <c r="R66" s="140"/>
      <c r="S66" s="140"/>
      <c r="T66" s="140"/>
      <c r="U66" s="140"/>
      <c r="V66" s="140"/>
      <c r="W66" s="140"/>
      <c r="X66" s="140"/>
      <c r="Y66" s="140"/>
      <c r="Z66" s="140"/>
      <c r="AA66" s="140"/>
      <c r="AB66" s="762">
        <v>0</v>
      </c>
      <c r="BH66" s="670" t="str">
        <f t="shared" si="1"/>
        <v xml:space="preserve">ترينيداد وتوباغو </v>
      </c>
      <c r="BI66" s="396"/>
      <c r="BJ66" s="396"/>
      <c r="BK66" s="396"/>
      <c r="BL66" s="396"/>
      <c r="BM66" s="396"/>
      <c r="BN66" s="396"/>
      <c r="BO66" s="396"/>
      <c r="BP66" s="396"/>
      <c r="BQ66" s="396"/>
      <c r="BR66" s="396"/>
      <c r="BS66" s="396"/>
      <c r="BT66" s="396"/>
      <c r="BU66" s="396"/>
      <c r="BV66" s="396"/>
      <c r="BW66" s="396"/>
      <c r="BX66" s="396"/>
      <c r="BY66" s="396"/>
      <c r="BZ66" s="396"/>
      <c r="CA66" s="396"/>
      <c r="CB66" s="396"/>
      <c r="CC66" s="396"/>
      <c r="CD66" s="396"/>
      <c r="CE66" s="396"/>
      <c r="CO66" s="402"/>
    </row>
    <row r="67" spans="1:93" x14ac:dyDescent="0.2">
      <c r="A67" s="141" t="s">
        <v>317</v>
      </c>
      <c r="B67" s="141" t="s">
        <v>101</v>
      </c>
      <c r="C67" s="135" t="str">
        <f>'3i_Imports'!C67</f>
        <v>TURKEY</v>
      </c>
      <c r="D67" s="141"/>
      <c r="E67" s="533" t="str">
        <f>'3i_Imports'!E67</f>
        <v xml:space="preserve">تركيا </v>
      </c>
      <c r="F67" s="160"/>
      <c r="G67" s="160"/>
      <c r="H67" s="160"/>
      <c r="I67" s="160"/>
      <c r="J67" s="160"/>
      <c r="K67" s="160"/>
      <c r="L67" s="160"/>
      <c r="M67" s="160"/>
      <c r="N67" s="160"/>
      <c r="O67" s="160"/>
      <c r="P67" s="160"/>
      <c r="Q67" s="140"/>
      <c r="R67" s="140"/>
      <c r="S67" s="140"/>
      <c r="T67" s="140"/>
      <c r="U67" s="140"/>
      <c r="V67" s="140"/>
      <c r="W67" s="140"/>
      <c r="X67" s="140"/>
      <c r="Y67" s="140"/>
      <c r="Z67" s="140"/>
      <c r="AA67" s="140"/>
      <c r="AB67" s="762">
        <v>0</v>
      </c>
      <c r="BH67" s="670" t="str">
        <f t="shared" si="1"/>
        <v xml:space="preserve">تركيا </v>
      </c>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O67" s="402"/>
    </row>
    <row r="68" spans="1:93" x14ac:dyDescent="0.2">
      <c r="A68" s="141" t="s">
        <v>317</v>
      </c>
      <c r="B68" s="141" t="s">
        <v>101</v>
      </c>
      <c r="C68" s="33" t="str">
        <f>'3i_Imports'!C68</f>
        <v>TURKMENIST</v>
      </c>
      <c r="D68" s="141"/>
      <c r="E68" s="534" t="str">
        <f>'3i_Imports'!E68</f>
        <v xml:space="preserve">تركمانستان </v>
      </c>
      <c r="F68" s="140"/>
      <c r="G68" s="140"/>
      <c r="H68" s="140"/>
      <c r="I68" s="140"/>
      <c r="J68" s="140"/>
      <c r="K68" s="140"/>
      <c r="L68" s="140"/>
      <c r="M68" s="140"/>
      <c r="N68" s="140"/>
      <c r="O68" s="140"/>
      <c r="P68" s="140"/>
      <c r="Q68" s="140"/>
      <c r="R68" s="140"/>
      <c r="S68" s="140"/>
      <c r="T68" s="140"/>
      <c r="U68" s="140"/>
      <c r="V68" s="140"/>
      <c r="W68" s="140"/>
      <c r="X68" s="140"/>
      <c r="Y68" s="140"/>
      <c r="Z68" s="140"/>
      <c r="AA68" s="140"/>
      <c r="AB68" s="762">
        <v>0</v>
      </c>
      <c r="BH68" s="727" t="str">
        <f t="shared" si="1"/>
        <v xml:space="preserve">تركمانستان </v>
      </c>
      <c r="BI68" s="396"/>
      <c r="BJ68" s="396"/>
      <c r="BK68" s="396"/>
      <c r="BL68" s="396"/>
      <c r="BM68" s="396"/>
      <c r="BN68" s="396"/>
      <c r="BO68" s="396"/>
      <c r="BP68" s="396"/>
      <c r="BQ68" s="396"/>
      <c r="BR68" s="396"/>
      <c r="BS68" s="396"/>
      <c r="BT68" s="396"/>
      <c r="BU68" s="396"/>
      <c r="BV68" s="396"/>
      <c r="BW68" s="396"/>
      <c r="BX68" s="396"/>
      <c r="BY68" s="396"/>
      <c r="BZ68" s="396"/>
      <c r="CA68" s="396"/>
      <c r="CB68" s="396"/>
      <c r="CC68" s="396"/>
      <c r="CD68" s="396"/>
      <c r="CE68" s="396"/>
      <c r="CO68" s="403"/>
    </row>
    <row r="69" spans="1:93" x14ac:dyDescent="0.2">
      <c r="A69" s="141" t="s">
        <v>317</v>
      </c>
      <c r="B69" s="141" t="s">
        <v>101</v>
      </c>
      <c r="C69" s="33" t="str">
        <f>'3i_Imports'!C69</f>
        <v>UKRAINE</v>
      </c>
      <c r="D69" s="141"/>
      <c r="E69" s="534" t="str">
        <f>'3i_Imports'!E69</f>
        <v xml:space="preserve">أوكرانيا </v>
      </c>
      <c r="F69" s="140"/>
      <c r="G69" s="140"/>
      <c r="H69" s="140"/>
      <c r="I69" s="140"/>
      <c r="J69" s="140"/>
      <c r="K69" s="140"/>
      <c r="L69" s="140"/>
      <c r="M69" s="140"/>
      <c r="N69" s="140"/>
      <c r="O69" s="140"/>
      <c r="P69" s="140"/>
      <c r="Q69" s="140"/>
      <c r="R69" s="140"/>
      <c r="S69" s="140"/>
      <c r="T69" s="140"/>
      <c r="U69" s="140"/>
      <c r="V69" s="140"/>
      <c r="W69" s="140"/>
      <c r="X69" s="140"/>
      <c r="Y69" s="140"/>
      <c r="Z69" s="140"/>
      <c r="AA69" s="140"/>
      <c r="AB69" s="762">
        <v>0</v>
      </c>
      <c r="BH69" s="727" t="str">
        <f t="shared" si="1"/>
        <v xml:space="preserve">أوكرانيا </v>
      </c>
      <c r="BI69" s="396"/>
      <c r="BJ69" s="396"/>
      <c r="BK69" s="396"/>
      <c r="BL69" s="396"/>
      <c r="BM69" s="396"/>
      <c r="BN69" s="396"/>
      <c r="BO69" s="396"/>
      <c r="BP69" s="396"/>
      <c r="BQ69" s="396"/>
      <c r="BR69" s="396"/>
      <c r="BS69" s="396"/>
      <c r="BT69" s="396"/>
      <c r="BU69" s="396"/>
      <c r="BV69" s="396"/>
      <c r="BW69" s="396"/>
      <c r="BX69" s="396"/>
      <c r="BY69" s="396"/>
      <c r="BZ69" s="396"/>
      <c r="CA69" s="396"/>
      <c r="CB69" s="396"/>
      <c r="CC69" s="396"/>
      <c r="CD69" s="396"/>
      <c r="CE69" s="396"/>
      <c r="CO69" s="403"/>
    </row>
    <row r="70" spans="1:93" x14ac:dyDescent="0.2">
      <c r="A70" s="141" t="s">
        <v>317</v>
      </c>
      <c r="B70" s="141" t="s">
        <v>101</v>
      </c>
      <c r="C70" s="33" t="str">
        <f>'3i_Imports'!C70</f>
        <v>UAE</v>
      </c>
      <c r="D70" s="141"/>
      <c r="E70" s="534" t="str">
        <f>'3i_Imports'!E70</f>
        <v xml:space="preserve">الأمارات العربية المتحدة </v>
      </c>
      <c r="F70" s="140"/>
      <c r="G70" s="140"/>
      <c r="H70" s="140"/>
      <c r="I70" s="140"/>
      <c r="J70" s="140"/>
      <c r="K70" s="140"/>
      <c r="L70" s="140"/>
      <c r="M70" s="140"/>
      <c r="N70" s="140"/>
      <c r="O70" s="140"/>
      <c r="P70" s="140"/>
      <c r="Q70" s="140"/>
      <c r="R70" s="140"/>
      <c r="S70" s="140"/>
      <c r="T70" s="140"/>
      <c r="U70" s="140"/>
      <c r="V70" s="140"/>
      <c r="W70" s="140"/>
      <c r="X70" s="140"/>
      <c r="Y70" s="140"/>
      <c r="Z70" s="140"/>
      <c r="AA70" s="140"/>
      <c r="AB70" s="762">
        <v>0</v>
      </c>
      <c r="BH70" s="727" t="str">
        <f t="shared" si="1"/>
        <v xml:space="preserve">الأمارات العربية المتحدة </v>
      </c>
      <c r="BI70" s="396"/>
      <c r="BJ70" s="396"/>
      <c r="BK70" s="396"/>
      <c r="BL70" s="396"/>
      <c r="BM70" s="396"/>
      <c r="BN70" s="396"/>
      <c r="BO70" s="396"/>
      <c r="BP70" s="396"/>
      <c r="BQ70" s="396"/>
      <c r="BR70" s="396"/>
      <c r="BS70" s="396"/>
      <c r="BT70" s="396"/>
      <c r="BU70" s="396"/>
      <c r="BV70" s="396"/>
      <c r="BW70" s="396"/>
      <c r="BX70" s="396"/>
      <c r="BY70" s="396"/>
      <c r="BZ70" s="396"/>
      <c r="CA70" s="396"/>
      <c r="CB70" s="396"/>
      <c r="CC70" s="396"/>
      <c r="CD70" s="396"/>
      <c r="CE70" s="396"/>
      <c r="CO70" s="403"/>
    </row>
    <row r="71" spans="1:93" x14ac:dyDescent="0.2">
      <c r="A71" s="141" t="s">
        <v>317</v>
      </c>
      <c r="B71" s="141" t="s">
        <v>101</v>
      </c>
      <c r="C71" s="33" t="str">
        <f>'3i_Imports'!C71</f>
        <v>UK</v>
      </c>
      <c r="D71" s="141"/>
      <c r="E71" s="534" t="str">
        <f>'3i_Imports'!E71</f>
        <v xml:space="preserve">المملكة المتحدة </v>
      </c>
      <c r="F71" s="140"/>
      <c r="G71" s="140"/>
      <c r="H71" s="140"/>
      <c r="I71" s="140"/>
      <c r="J71" s="140"/>
      <c r="K71" s="140"/>
      <c r="L71" s="140"/>
      <c r="M71" s="140"/>
      <c r="N71" s="140"/>
      <c r="O71" s="140"/>
      <c r="P71" s="140"/>
      <c r="Q71" s="140"/>
      <c r="R71" s="140"/>
      <c r="S71" s="140"/>
      <c r="T71" s="140"/>
      <c r="U71" s="140"/>
      <c r="V71" s="140"/>
      <c r="W71" s="140"/>
      <c r="X71" s="140"/>
      <c r="Y71" s="140"/>
      <c r="Z71" s="140"/>
      <c r="AA71" s="140"/>
      <c r="AB71" s="762">
        <v>0</v>
      </c>
      <c r="BH71" s="727" t="str">
        <f t="shared" si="1"/>
        <v xml:space="preserve">المملكة المتحدة </v>
      </c>
      <c r="BI71" s="396"/>
      <c r="BJ71" s="396"/>
      <c r="BK71" s="396"/>
      <c r="BL71" s="396"/>
      <c r="BM71" s="396"/>
      <c r="BN71" s="396"/>
      <c r="BO71" s="396"/>
      <c r="BP71" s="396"/>
      <c r="BQ71" s="396"/>
      <c r="BR71" s="396"/>
      <c r="BS71" s="396"/>
      <c r="BT71" s="396"/>
      <c r="BU71" s="396"/>
      <c r="BV71" s="396"/>
      <c r="BW71" s="396"/>
      <c r="BX71" s="396"/>
      <c r="BY71" s="396"/>
      <c r="BZ71" s="396"/>
      <c r="CA71" s="396"/>
      <c r="CB71" s="396"/>
      <c r="CC71" s="396"/>
      <c r="CD71" s="396"/>
      <c r="CE71" s="396"/>
      <c r="CO71" s="403"/>
    </row>
    <row r="72" spans="1:93" x14ac:dyDescent="0.2">
      <c r="A72" s="141" t="s">
        <v>317</v>
      </c>
      <c r="B72" s="141" t="s">
        <v>101</v>
      </c>
      <c r="C72" s="33" t="str">
        <f>'3i_Imports'!C72</f>
        <v>USA</v>
      </c>
      <c r="D72" s="141"/>
      <c r="E72" s="534" t="str">
        <f>'3i_Imports'!E72</f>
        <v xml:space="preserve">الولايات المتحدة </v>
      </c>
      <c r="F72" s="140"/>
      <c r="G72" s="140"/>
      <c r="H72" s="140"/>
      <c r="I72" s="140"/>
      <c r="J72" s="140"/>
      <c r="K72" s="140"/>
      <c r="L72" s="140"/>
      <c r="M72" s="140"/>
      <c r="N72" s="140"/>
      <c r="O72" s="140"/>
      <c r="P72" s="140"/>
      <c r="Q72" s="140"/>
      <c r="R72" s="140"/>
      <c r="S72" s="140"/>
      <c r="T72" s="140"/>
      <c r="U72" s="140"/>
      <c r="V72" s="140"/>
      <c r="W72" s="140"/>
      <c r="X72" s="140"/>
      <c r="Y72" s="140"/>
      <c r="Z72" s="140"/>
      <c r="AA72" s="140"/>
      <c r="AB72" s="762">
        <v>0</v>
      </c>
      <c r="BH72" s="727" t="str">
        <f t="shared" si="1"/>
        <v xml:space="preserve">الولايات المتحدة </v>
      </c>
      <c r="BI72" s="396"/>
      <c r="BJ72" s="396"/>
      <c r="BK72" s="396"/>
      <c r="BL72" s="396"/>
      <c r="BM72" s="396"/>
      <c r="BN72" s="396"/>
      <c r="BO72" s="396"/>
      <c r="BP72" s="396"/>
      <c r="BQ72" s="396"/>
      <c r="BR72" s="396"/>
      <c r="BS72" s="396"/>
      <c r="BT72" s="396"/>
      <c r="BU72" s="396"/>
      <c r="BV72" s="396"/>
      <c r="BW72" s="396"/>
      <c r="BX72" s="396"/>
      <c r="BY72" s="396"/>
      <c r="BZ72" s="396"/>
      <c r="CA72" s="396"/>
      <c r="CB72" s="396"/>
      <c r="CC72" s="396"/>
      <c r="CD72" s="396"/>
      <c r="CE72" s="396"/>
      <c r="CO72" s="403"/>
    </row>
    <row r="73" spans="1:93" x14ac:dyDescent="0.2">
      <c r="A73" s="141" t="s">
        <v>317</v>
      </c>
      <c r="B73" s="141" t="s">
        <v>101</v>
      </c>
      <c r="C73" s="33" t="str">
        <f>'3i_Imports'!C73</f>
        <v>UZBEKISTAN</v>
      </c>
      <c r="D73" s="141"/>
      <c r="E73" s="534" t="str">
        <f>'3i_Imports'!E73</f>
        <v xml:space="preserve">أوزبكستان </v>
      </c>
      <c r="F73" s="140"/>
      <c r="G73" s="140"/>
      <c r="H73" s="140"/>
      <c r="I73" s="140"/>
      <c r="J73" s="140"/>
      <c r="K73" s="140"/>
      <c r="L73" s="140"/>
      <c r="M73" s="140"/>
      <c r="N73" s="140"/>
      <c r="O73" s="140"/>
      <c r="P73" s="140"/>
      <c r="Q73" s="140"/>
      <c r="R73" s="140"/>
      <c r="S73" s="140"/>
      <c r="T73" s="140"/>
      <c r="U73" s="140"/>
      <c r="V73" s="140"/>
      <c r="W73" s="140"/>
      <c r="X73" s="140"/>
      <c r="Y73" s="140"/>
      <c r="Z73" s="140"/>
      <c r="AA73" s="140"/>
      <c r="AB73" s="762">
        <v>0</v>
      </c>
      <c r="BH73" s="727" t="str">
        <f t="shared" si="1"/>
        <v xml:space="preserve">أوزبكستان </v>
      </c>
      <c r="BI73" s="396"/>
      <c r="BJ73" s="396"/>
      <c r="BK73" s="396"/>
      <c r="BL73" s="396"/>
      <c r="BM73" s="396"/>
      <c r="BN73" s="396"/>
      <c r="BO73" s="396"/>
      <c r="BP73" s="396"/>
      <c r="BQ73" s="396"/>
      <c r="BR73" s="396"/>
      <c r="BS73" s="396"/>
      <c r="BT73" s="396"/>
      <c r="BU73" s="396"/>
      <c r="BV73" s="396"/>
      <c r="BW73" s="396"/>
      <c r="BX73" s="396"/>
      <c r="BY73" s="396"/>
      <c r="BZ73" s="396"/>
      <c r="CA73" s="396"/>
      <c r="CB73" s="396"/>
      <c r="CC73" s="396"/>
      <c r="CD73" s="396"/>
      <c r="CE73" s="396"/>
      <c r="CO73" s="403"/>
    </row>
    <row r="74" spans="1:93" x14ac:dyDescent="0.2">
      <c r="A74" s="141" t="s">
        <v>317</v>
      </c>
      <c r="B74" s="141" t="s">
        <v>101</v>
      </c>
      <c r="C74" s="33" t="str">
        <f>'3i_Imports'!C74</f>
        <v>YEMEN</v>
      </c>
      <c r="D74" s="141"/>
      <c r="E74" s="534" t="str">
        <f>'3i_Imports'!E74</f>
        <v>اليمن</v>
      </c>
      <c r="F74" s="160"/>
      <c r="G74" s="160"/>
      <c r="H74" s="160"/>
      <c r="I74" s="160"/>
      <c r="J74" s="160"/>
      <c r="K74" s="160"/>
      <c r="L74" s="160"/>
      <c r="M74" s="160"/>
      <c r="N74" s="160"/>
      <c r="O74" s="160"/>
      <c r="P74" s="160"/>
      <c r="Q74" s="160"/>
      <c r="R74" s="160"/>
      <c r="S74" s="160"/>
      <c r="T74" s="160"/>
      <c r="U74" s="160"/>
      <c r="V74" s="160"/>
      <c r="W74" s="160"/>
      <c r="X74" s="160"/>
      <c r="Y74" s="160"/>
      <c r="Z74" s="160"/>
      <c r="AA74" s="160"/>
      <c r="AB74" s="761">
        <v>0</v>
      </c>
      <c r="BH74" s="727" t="s">
        <v>835</v>
      </c>
      <c r="BI74" s="396"/>
      <c r="BJ74" s="396"/>
      <c r="BK74" s="396"/>
      <c r="BL74" s="396"/>
      <c r="BM74" s="396"/>
      <c r="BN74" s="396"/>
      <c r="BO74" s="396"/>
      <c r="BP74" s="396"/>
      <c r="BQ74" s="396"/>
      <c r="BR74" s="396"/>
      <c r="BS74" s="396"/>
      <c r="BT74" s="396"/>
      <c r="BU74" s="396"/>
      <c r="BV74" s="396"/>
      <c r="BW74" s="396"/>
      <c r="BX74" s="396"/>
      <c r="BY74" s="396"/>
      <c r="BZ74" s="396"/>
      <c r="CA74" s="396"/>
      <c r="CB74" s="396"/>
      <c r="CC74" s="396"/>
      <c r="CD74" s="396"/>
      <c r="CE74" s="396"/>
      <c r="CO74" s="403"/>
    </row>
    <row r="75" spans="1:93" ht="13.5" thickBot="1" x14ac:dyDescent="0.25">
      <c r="A75" s="141" t="s">
        <v>317</v>
      </c>
      <c r="B75" s="141" t="s">
        <v>101</v>
      </c>
      <c r="C75" s="135" t="str">
        <f>'3i_Imports'!C75</f>
        <v>NONSPEC</v>
      </c>
      <c r="D75" s="141"/>
      <c r="E75" s="492" t="str">
        <f>'3i_Imports'!E75</f>
        <v>دول غير محددة/ أخرى</v>
      </c>
      <c r="F75" s="160"/>
      <c r="G75" s="160"/>
      <c r="H75" s="160"/>
      <c r="I75" s="160"/>
      <c r="J75" s="160"/>
      <c r="K75" s="160"/>
      <c r="L75" s="160"/>
      <c r="M75" s="160"/>
      <c r="N75" s="160"/>
      <c r="O75" s="160"/>
      <c r="P75" s="160"/>
      <c r="Q75" s="160"/>
      <c r="R75" s="160"/>
      <c r="S75" s="160"/>
      <c r="T75" s="160"/>
      <c r="U75" s="160"/>
      <c r="V75" s="160"/>
      <c r="W75" s="160"/>
      <c r="X75" s="160"/>
      <c r="Y75" s="160"/>
      <c r="Z75" s="160"/>
      <c r="AA75" s="160"/>
      <c r="AB75" s="761">
        <v>0</v>
      </c>
      <c r="BH75" s="408" t="str">
        <f t="shared" si="1"/>
        <v>دول غير محددة/ أخرى</v>
      </c>
      <c r="BI75" s="396"/>
      <c r="BJ75" s="396"/>
      <c r="BK75" s="396"/>
      <c r="BL75" s="396"/>
      <c r="BM75" s="396"/>
      <c r="BN75" s="396"/>
      <c r="BO75" s="396"/>
      <c r="BP75" s="396"/>
      <c r="BQ75" s="396"/>
      <c r="BR75" s="396"/>
      <c r="BS75" s="396"/>
      <c r="BT75" s="396"/>
      <c r="BU75" s="396"/>
      <c r="BV75" s="396"/>
      <c r="BW75" s="396"/>
      <c r="BX75" s="396"/>
      <c r="BY75" s="396"/>
      <c r="BZ75" s="396"/>
      <c r="CA75" s="396"/>
      <c r="CB75" s="396"/>
      <c r="CC75" s="396"/>
      <c r="CD75" s="396"/>
      <c r="CE75" s="396"/>
      <c r="CO75" s="401"/>
    </row>
    <row r="76" spans="1:93" ht="18.75" customHeight="1" thickBot="1" x14ac:dyDescent="0.25">
      <c r="A76" s="141" t="s">
        <v>317</v>
      </c>
      <c r="B76" s="141" t="s">
        <v>101</v>
      </c>
      <c r="C76" s="135" t="str">
        <f>'3i_Imports'!C76</f>
        <v>TOTIMPST</v>
      </c>
      <c r="E76" s="643" t="s">
        <v>1135</v>
      </c>
      <c r="F76" s="642">
        <f t="shared" ref="F76:W76" si="2">SUM(F4:F75)</f>
        <v>0</v>
      </c>
      <c r="G76" s="642">
        <f t="shared" si="2"/>
        <v>0</v>
      </c>
      <c r="H76" s="642">
        <f t="shared" si="2"/>
        <v>0</v>
      </c>
      <c r="I76" s="642">
        <f t="shared" si="2"/>
        <v>0</v>
      </c>
      <c r="J76" s="642">
        <f t="shared" si="2"/>
        <v>0</v>
      </c>
      <c r="K76" s="642">
        <f t="shared" si="2"/>
        <v>0</v>
      </c>
      <c r="L76" s="642">
        <f t="shared" si="2"/>
        <v>0</v>
      </c>
      <c r="M76" s="642">
        <f t="shared" si="2"/>
        <v>0</v>
      </c>
      <c r="N76" s="642">
        <f t="shared" si="2"/>
        <v>0</v>
      </c>
      <c r="O76" s="642">
        <f t="shared" si="2"/>
        <v>0</v>
      </c>
      <c r="P76" s="642">
        <f t="shared" si="2"/>
        <v>0</v>
      </c>
      <c r="Q76" s="642">
        <f t="shared" si="2"/>
        <v>0</v>
      </c>
      <c r="R76" s="642">
        <f t="shared" si="2"/>
        <v>0</v>
      </c>
      <c r="S76" s="642">
        <f t="shared" si="2"/>
        <v>0</v>
      </c>
      <c r="T76" s="642">
        <f t="shared" si="2"/>
        <v>0</v>
      </c>
      <c r="U76" s="642">
        <f t="shared" si="2"/>
        <v>0</v>
      </c>
      <c r="V76" s="642">
        <f t="shared" si="2"/>
        <v>0</v>
      </c>
      <c r="W76" s="642">
        <f t="shared" si="2"/>
        <v>0</v>
      </c>
      <c r="X76" s="642">
        <f>SUM(X4:X75)</f>
        <v>0</v>
      </c>
      <c r="Y76" s="642">
        <f>SUM(Y4:Y75)</f>
        <v>0</v>
      </c>
      <c r="Z76" s="642">
        <f>SUM(Z4:Z75)</f>
        <v>0</v>
      </c>
      <c r="AA76" s="642">
        <f>SUM(AA4:AA75)</f>
        <v>0</v>
      </c>
      <c r="AB76" s="642">
        <f>SUM(AB4:AB75)</f>
        <v>0</v>
      </c>
      <c r="BH76" s="409" t="str">
        <f t="shared" si="1"/>
        <v>مجموع الواردات</v>
      </c>
      <c r="BI76" s="527">
        <f t="shared" ref="BI76:CE76" si="3">SUM(BI4:BI75)</f>
        <v>0</v>
      </c>
      <c r="BJ76" s="442">
        <f t="shared" si="3"/>
        <v>0</v>
      </c>
      <c r="BK76" s="527">
        <f t="shared" si="3"/>
        <v>0</v>
      </c>
      <c r="BL76" s="527">
        <f t="shared" si="3"/>
        <v>0</v>
      </c>
      <c r="BM76" s="527">
        <f t="shared" si="3"/>
        <v>0</v>
      </c>
      <c r="BN76" s="527">
        <f t="shared" si="3"/>
        <v>0</v>
      </c>
      <c r="BO76" s="527">
        <f t="shared" si="3"/>
        <v>0</v>
      </c>
      <c r="BP76" s="527">
        <f t="shared" si="3"/>
        <v>0</v>
      </c>
      <c r="BQ76" s="527">
        <f t="shared" si="3"/>
        <v>0</v>
      </c>
      <c r="BR76" s="527">
        <f t="shared" si="3"/>
        <v>0</v>
      </c>
      <c r="BS76" s="527">
        <f t="shared" si="3"/>
        <v>0</v>
      </c>
      <c r="BT76" s="527">
        <f t="shared" si="3"/>
        <v>0</v>
      </c>
      <c r="BU76" s="527">
        <f t="shared" si="3"/>
        <v>0</v>
      </c>
      <c r="BV76" s="527">
        <f t="shared" si="3"/>
        <v>0</v>
      </c>
      <c r="BW76" s="527">
        <f t="shared" si="3"/>
        <v>0</v>
      </c>
      <c r="BX76" s="527">
        <f t="shared" si="3"/>
        <v>0</v>
      </c>
      <c r="BY76" s="527">
        <f t="shared" si="3"/>
        <v>0</v>
      </c>
      <c r="BZ76" s="527">
        <f t="shared" si="3"/>
        <v>0</v>
      </c>
      <c r="CA76" s="527">
        <f>SUM(CA4:CA75)</f>
        <v>0</v>
      </c>
      <c r="CB76" s="527">
        <f>SUM(CB4:CB75)</f>
        <v>0</v>
      </c>
      <c r="CC76" s="527">
        <f>SUM(CC4:CC75)</f>
        <v>0</v>
      </c>
      <c r="CD76" s="527">
        <f>SUM(CD4:CD75)</f>
        <v>0</v>
      </c>
      <c r="CE76" s="527">
        <f t="shared" si="3"/>
        <v>0</v>
      </c>
      <c r="CO76" s="404"/>
    </row>
    <row r="77" spans="1:93" s="133" customFormat="1" ht="12.75" customHeight="1" x14ac:dyDescent="0.2">
      <c r="B77" s="131"/>
      <c r="C77" s="131"/>
      <c r="E77" s="892" t="s">
        <v>1257</v>
      </c>
      <c r="F77" s="839"/>
      <c r="G77" s="839"/>
      <c r="H77" s="839"/>
      <c r="I77" s="839"/>
      <c r="J77" s="839"/>
      <c r="K77" s="839"/>
      <c r="L77" s="839"/>
      <c r="M77" s="839"/>
      <c r="N77" s="839"/>
      <c r="O77" s="839"/>
      <c r="P77" s="839"/>
      <c r="Q77" s="839"/>
      <c r="R77" s="839"/>
      <c r="BH77" s="131" t="s">
        <v>454</v>
      </c>
      <c r="CO77" s="131" t="s">
        <v>455</v>
      </c>
    </row>
    <row r="78" spans="1:93" ht="42.75" customHeight="1" x14ac:dyDescent="0.2">
      <c r="E78" s="133"/>
      <c r="F78" s="133"/>
      <c r="G78" s="133"/>
      <c r="H78" s="133"/>
      <c r="I78" s="133"/>
      <c r="J78" s="133"/>
      <c r="K78" s="133"/>
      <c r="L78" s="133"/>
      <c r="M78" s="133"/>
      <c r="N78" s="133"/>
      <c r="O78" s="133"/>
      <c r="P78" s="133"/>
      <c r="Q78" s="133"/>
      <c r="R78" s="133"/>
      <c r="BH78" s="133"/>
      <c r="CO78" s="133"/>
    </row>
    <row r="79" spans="1:93" ht="32.25" thickBot="1" x14ac:dyDescent="0.3">
      <c r="E79" s="490" t="s">
        <v>1259</v>
      </c>
      <c r="G79" s="502" t="str">
        <f>Country</f>
        <v>Country</v>
      </c>
      <c r="Q79" s="187"/>
      <c r="BH79" s="407" t="s">
        <v>522</v>
      </c>
      <c r="BJ79" s="143" t="str">
        <f>Country</f>
        <v>Country</v>
      </c>
      <c r="CO79" s="421" t="s">
        <v>521</v>
      </c>
    </row>
    <row r="80" spans="1:93" s="146" customFormat="1" ht="23.25" customHeight="1" thickBot="1" x14ac:dyDescent="0.25">
      <c r="C80" s="145"/>
      <c r="E80" s="491" t="s">
        <v>1246</v>
      </c>
      <c r="F80" s="158">
        <f t="shared" ref="F80:U80" si="4">F3</f>
        <v>1990</v>
      </c>
      <c r="G80" s="158">
        <f t="shared" si="4"/>
        <v>1991</v>
      </c>
      <c r="H80" s="158">
        <f t="shared" si="4"/>
        <v>1992</v>
      </c>
      <c r="I80" s="158">
        <f t="shared" si="4"/>
        <v>1993</v>
      </c>
      <c r="J80" s="158">
        <f t="shared" si="4"/>
        <v>1994</v>
      </c>
      <c r="K80" s="158">
        <f t="shared" si="4"/>
        <v>1995</v>
      </c>
      <c r="L80" s="158">
        <f t="shared" si="4"/>
        <v>1996</v>
      </c>
      <c r="M80" s="158">
        <f t="shared" si="4"/>
        <v>1997</v>
      </c>
      <c r="N80" s="158">
        <f t="shared" si="4"/>
        <v>1998</v>
      </c>
      <c r="O80" s="158">
        <f t="shared" si="4"/>
        <v>1999</v>
      </c>
      <c r="P80" s="158">
        <f t="shared" si="4"/>
        <v>2000</v>
      </c>
      <c r="Q80" s="158">
        <f t="shared" si="4"/>
        <v>2001</v>
      </c>
      <c r="R80" s="158">
        <f t="shared" si="4"/>
        <v>2002</v>
      </c>
      <c r="S80" s="158">
        <f t="shared" si="4"/>
        <v>2003</v>
      </c>
      <c r="T80" s="158">
        <f t="shared" si="4"/>
        <v>2004</v>
      </c>
      <c r="U80" s="158">
        <f t="shared" si="4"/>
        <v>2005</v>
      </c>
      <c r="V80" s="158">
        <f t="shared" ref="V80:AB80" si="5">V3</f>
        <v>2006</v>
      </c>
      <c r="W80" s="158">
        <f t="shared" si="5"/>
        <v>2007</v>
      </c>
      <c r="X80" s="158">
        <f t="shared" si="5"/>
        <v>2008</v>
      </c>
      <c r="Y80" s="158">
        <f t="shared" si="5"/>
        <v>2009</v>
      </c>
      <c r="Z80" s="158">
        <f t="shared" si="5"/>
        <v>2010</v>
      </c>
      <c r="AA80" s="158">
        <f>AA3</f>
        <v>2011</v>
      </c>
      <c r="AB80" s="158">
        <f t="shared" si="5"/>
        <v>2012</v>
      </c>
      <c r="BH80" s="410" t="s">
        <v>107</v>
      </c>
      <c r="BI80" s="411">
        <f t="shared" ref="BI80:CE80" si="6">BI3</f>
        <v>1990</v>
      </c>
      <c r="BJ80" s="411">
        <f t="shared" si="6"/>
        <v>1991</v>
      </c>
      <c r="BK80" s="411">
        <f t="shared" si="6"/>
        <v>1992</v>
      </c>
      <c r="BL80" s="411">
        <f t="shared" si="6"/>
        <v>1993</v>
      </c>
      <c r="BM80" s="411">
        <f t="shared" si="6"/>
        <v>1994</v>
      </c>
      <c r="BN80" s="411">
        <f t="shared" si="6"/>
        <v>1995</v>
      </c>
      <c r="BO80" s="411">
        <f t="shared" si="6"/>
        <v>1996</v>
      </c>
      <c r="BP80" s="411">
        <f t="shared" si="6"/>
        <v>1997</v>
      </c>
      <c r="BQ80" s="411">
        <f t="shared" si="6"/>
        <v>1998</v>
      </c>
      <c r="BR80" s="411">
        <f t="shared" si="6"/>
        <v>1999</v>
      </c>
      <c r="BS80" s="411">
        <f t="shared" si="6"/>
        <v>2000</v>
      </c>
      <c r="BT80" s="411">
        <f t="shared" si="6"/>
        <v>2001</v>
      </c>
      <c r="BU80" s="411">
        <f t="shared" si="6"/>
        <v>2002</v>
      </c>
      <c r="BV80" s="411">
        <f t="shared" si="6"/>
        <v>2003</v>
      </c>
      <c r="BW80" s="411">
        <f t="shared" si="6"/>
        <v>2004</v>
      </c>
      <c r="BX80" s="411">
        <f t="shared" si="6"/>
        <v>2005</v>
      </c>
      <c r="BY80" s="411">
        <f t="shared" ref="BY80:CD80" si="7">BY3</f>
        <v>2006</v>
      </c>
      <c r="BZ80" s="411">
        <f t="shared" si="7"/>
        <v>2007</v>
      </c>
      <c r="CA80" s="411">
        <f t="shared" si="7"/>
        <v>2008</v>
      </c>
      <c r="CB80" s="411">
        <f t="shared" si="7"/>
        <v>2009</v>
      </c>
      <c r="CC80" s="411">
        <f t="shared" si="7"/>
        <v>2010</v>
      </c>
      <c r="CD80" s="411">
        <f t="shared" si="7"/>
        <v>2011</v>
      </c>
      <c r="CE80" s="411">
        <f t="shared" si="6"/>
        <v>2012</v>
      </c>
      <c r="CO80" s="192" t="s">
        <v>107</v>
      </c>
    </row>
    <row r="81" spans="1:93" x14ac:dyDescent="0.2">
      <c r="A81" s="141" t="s">
        <v>317</v>
      </c>
      <c r="B81" s="141" t="s">
        <v>102</v>
      </c>
      <c r="C81" s="135" t="str">
        <f>C4</f>
        <v>ALGERIA</v>
      </c>
      <c r="E81" s="492" t="str">
        <f>E4</f>
        <v xml:space="preserve">الجزائر </v>
      </c>
      <c r="F81" s="140"/>
      <c r="G81" s="140"/>
      <c r="H81" s="140"/>
      <c r="I81" s="140"/>
      <c r="J81" s="140"/>
      <c r="K81" s="140"/>
      <c r="L81" s="140"/>
      <c r="M81" s="140"/>
      <c r="N81" s="140"/>
      <c r="O81" s="140"/>
      <c r="P81" s="140"/>
      <c r="Q81" s="140"/>
      <c r="R81" s="140"/>
      <c r="S81" s="140"/>
      <c r="T81" s="140"/>
      <c r="U81" s="140"/>
      <c r="V81" s="140"/>
      <c r="W81" s="140"/>
      <c r="X81" s="140"/>
      <c r="Y81" s="140"/>
      <c r="Z81" s="140"/>
      <c r="AA81" s="140"/>
      <c r="AB81" s="762">
        <v>0</v>
      </c>
      <c r="BH81" s="412" t="str">
        <f>BH4</f>
        <v xml:space="preserve">الجزائر </v>
      </c>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O81" s="405"/>
    </row>
    <row r="82" spans="1:93" x14ac:dyDescent="0.2">
      <c r="A82" s="141" t="s">
        <v>317</v>
      </c>
      <c r="B82" s="141" t="s">
        <v>102</v>
      </c>
      <c r="C82" s="135" t="str">
        <f t="shared" ref="C82:C98" si="8">C5</f>
        <v>ANGOLA</v>
      </c>
      <c r="E82" s="492" t="str">
        <f t="shared" ref="E82:E98" si="9">E5</f>
        <v xml:space="preserve">أنغولا </v>
      </c>
      <c r="F82" s="140"/>
      <c r="G82" s="140"/>
      <c r="H82" s="140"/>
      <c r="I82" s="140"/>
      <c r="J82" s="140"/>
      <c r="K82" s="140"/>
      <c r="L82" s="140"/>
      <c r="M82" s="140"/>
      <c r="N82" s="140"/>
      <c r="O82" s="140"/>
      <c r="P82" s="140"/>
      <c r="Q82" s="140"/>
      <c r="R82" s="140"/>
      <c r="S82" s="140"/>
      <c r="T82" s="140"/>
      <c r="U82" s="140"/>
      <c r="V82" s="140"/>
      <c r="W82" s="140"/>
      <c r="X82" s="140"/>
      <c r="Y82" s="140"/>
      <c r="Z82" s="140"/>
      <c r="AA82" s="140"/>
      <c r="AB82" s="762">
        <v>0</v>
      </c>
      <c r="BH82" s="408" t="s">
        <v>851</v>
      </c>
      <c r="BI82" s="396"/>
      <c r="BJ82" s="396"/>
      <c r="BK82" s="396"/>
      <c r="BL82" s="396"/>
      <c r="BM82" s="396"/>
      <c r="BN82" s="396"/>
      <c r="BO82" s="396"/>
      <c r="BP82" s="396"/>
      <c r="BQ82" s="396"/>
      <c r="BR82" s="396"/>
      <c r="BS82" s="396"/>
      <c r="BT82" s="396"/>
      <c r="BU82" s="396"/>
      <c r="BV82" s="396"/>
      <c r="BW82" s="396"/>
      <c r="BX82" s="396"/>
      <c r="BY82" s="396"/>
      <c r="BZ82" s="396"/>
      <c r="CA82" s="396"/>
      <c r="CB82" s="396"/>
      <c r="CC82" s="396"/>
      <c r="CD82" s="396"/>
      <c r="CE82" s="396"/>
      <c r="CO82" s="401"/>
    </row>
    <row r="83" spans="1:93" x14ac:dyDescent="0.2">
      <c r="A83" s="141" t="s">
        <v>317</v>
      </c>
      <c r="B83" s="141" t="s">
        <v>102</v>
      </c>
      <c r="C83" s="135" t="str">
        <f t="shared" si="8"/>
        <v>ARGENTINA</v>
      </c>
      <c r="E83" s="492" t="str">
        <f t="shared" si="9"/>
        <v xml:space="preserve">الأرجنتين </v>
      </c>
      <c r="F83" s="140"/>
      <c r="G83" s="140"/>
      <c r="H83" s="140"/>
      <c r="I83" s="140"/>
      <c r="J83" s="140"/>
      <c r="K83" s="140"/>
      <c r="L83" s="140"/>
      <c r="M83" s="140"/>
      <c r="N83" s="140"/>
      <c r="O83" s="140"/>
      <c r="P83" s="140"/>
      <c r="Q83" s="140"/>
      <c r="R83" s="140"/>
      <c r="S83" s="140"/>
      <c r="T83" s="140"/>
      <c r="U83" s="140"/>
      <c r="V83" s="140"/>
      <c r="W83" s="140"/>
      <c r="X83" s="140"/>
      <c r="Y83" s="140"/>
      <c r="Z83" s="140"/>
      <c r="AA83" s="140"/>
      <c r="AB83" s="762">
        <v>0</v>
      </c>
      <c r="BH83" s="408" t="s">
        <v>851</v>
      </c>
      <c r="BI83" s="396"/>
      <c r="BJ83" s="396"/>
      <c r="BK83" s="396"/>
      <c r="BL83" s="396"/>
      <c r="BM83" s="396"/>
      <c r="BN83" s="396"/>
      <c r="BO83" s="396"/>
      <c r="BP83" s="396"/>
      <c r="BQ83" s="396"/>
      <c r="BR83" s="396"/>
      <c r="BS83" s="396"/>
      <c r="BT83" s="396"/>
      <c r="BU83" s="396"/>
      <c r="BV83" s="396"/>
      <c r="BW83" s="396"/>
      <c r="BX83" s="396"/>
      <c r="BY83" s="396"/>
      <c r="BZ83" s="396"/>
      <c r="CA83" s="396"/>
      <c r="CB83" s="396"/>
      <c r="CC83" s="396"/>
      <c r="CD83" s="396"/>
      <c r="CE83" s="396"/>
      <c r="CO83" s="401"/>
    </row>
    <row r="84" spans="1:93" x14ac:dyDescent="0.2">
      <c r="A84" s="141" t="s">
        <v>317</v>
      </c>
      <c r="B84" s="141" t="s">
        <v>102</v>
      </c>
      <c r="C84" s="135" t="str">
        <f t="shared" si="8"/>
        <v>AUSTRALI</v>
      </c>
      <c r="E84" s="492" t="str">
        <f t="shared" si="9"/>
        <v xml:space="preserve">أستراليا </v>
      </c>
      <c r="F84" s="140"/>
      <c r="G84" s="140"/>
      <c r="H84" s="140"/>
      <c r="I84" s="140"/>
      <c r="J84" s="140"/>
      <c r="K84" s="140"/>
      <c r="L84" s="140"/>
      <c r="M84" s="140"/>
      <c r="N84" s="140"/>
      <c r="O84" s="140"/>
      <c r="P84" s="140"/>
      <c r="Q84" s="140"/>
      <c r="R84" s="140"/>
      <c r="S84" s="140"/>
      <c r="T84" s="140"/>
      <c r="U84" s="140"/>
      <c r="V84" s="140"/>
      <c r="W84" s="140"/>
      <c r="X84" s="140"/>
      <c r="Y84" s="140"/>
      <c r="Z84" s="140"/>
      <c r="AA84" s="140"/>
      <c r="AB84" s="762">
        <v>0</v>
      </c>
      <c r="BH84" s="408" t="str">
        <f>BH7</f>
        <v xml:space="preserve">أستراليا </v>
      </c>
      <c r="BI84" s="396"/>
      <c r="BJ84" s="396"/>
      <c r="BK84" s="396"/>
      <c r="BL84" s="396"/>
      <c r="BM84" s="396"/>
      <c r="BN84" s="396"/>
      <c r="BO84" s="396"/>
      <c r="BP84" s="396"/>
      <c r="BQ84" s="396"/>
      <c r="BR84" s="396"/>
      <c r="BS84" s="396"/>
      <c r="BT84" s="396"/>
      <c r="BU84" s="396"/>
      <c r="BV84" s="396"/>
      <c r="BW84" s="396"/>
      <c r="BX84" s="396"/>
      <c r="BY84" s="396"/>
      <c r="BZ84" s="396"/>
      <c r="CA84" s="396"/>
      <c r="CB84" s="396"/>
      <c r="CC84" s="396"/>
      <c r="CD84" s="396"/>
      <c r="CE84" s="396"/>
      <c r="CO84" s="401"/>
    </row>
    <row r="85" spans="1:93" x14ac:dyDescent="0.2">
      <c r="A85" s="141" t="s">
        <v>317</v>
      </c>
      <c r="B85" s="141" t="s">
        <v>102</v>
      </c>
      <c r="C85" s="135" t="str">
        <f t="shared" si="8"/>
        <v>AUSTRIA</v>
      </c>
      <c r="E85" s="492" t="str">
        <f t="shared" si="9"/>
        <v xml:space="preserve">النمسا </v>
      </c>
      <c r="F85" s="140"/>
      <c r="G85" s="140"/>
      <c r="H85" s="140"/>
      <c r="I85" s="140"/>
      <c r="J85" s="140"/>
      <c r="K85" s="140"/>
      <c r="L85" s="140"/>
      <c r="M85" s="140"/>
      <c r="N85" s="140"/>
      <c r="O85" s="140"/>
      <c r="P85" s="140"/>
      <c r="Q85" s="140"/>
      <c r="R85" s="140"/>
      <c r="S85" s="140"/>
      <c r="T85" s="140"/>
      <c r="U85" s="140"/>
      <c r="V85" s="140"/>
      <c r="W85" s="140"/>
      <c r="X85" s="140"/>
      <c r="Y85" s="140"/>
      <c r="Z85" s="140"/>
      <c r="AA85" s="140"/>
      <c r="AB85" s="762">
        <v>0</v>
      </c>
      <c r="BH85" s="408" t="str">
        <f>BH8</f>
        <v xml:space="preserve">النمسا </v>
      </c>
      <c r="BI85" s="396"/>
      <c r="BJ85" s="396"/>
      <c r="BK85" s="396"/>
      <c r="BL85" s="396"/>
      <c r="BM85" s="396"/>
      <c r="BN85" s="396"/>
      <c r="BO85" s="396"/>
      <c r="BP85" s="396"/>
      <c r="BQ85" s="396"/>
      <c r="BR85" s="396"/>
      <c r="BS85" s="396"/>
      <c r="BT85" s="396"/>
      <c r="BU85" s="396"/>
      <c r="BV85" s="396"/>
      <c r="BW85" s="396"/>
      <c r="BX85" s="396"/>
      <c r="BY85" s="396"/>
      <c r="BZ85" s="396"/>
      <c r="CA85" s="396"/>
      <c r="CB85" s="396"/>
      <c r="CC85" s="396"/>
      <c r="CD85" s="396"/>
      <c r="CE85" s="396"/>
      <c r="CO85" s="401"/>
    </row>
    <row r="86" spans="1:93" x14ac:dyDescent="0.2">
      <c r="A86" s="141" t="s">
        <v>317</v>
      </c>
      <c r="B86" s="141" t="s">
        <v>102</v>
      </c>
      <c r="C86" s="135" t="str">
        <f t="shared" si="8"/>
        <v>AZERBAIJAN</v>
      </c>
      <c r="E86" s="492" t="str">
        <f t="shared" si="9"/>
        <v xml:space="preserve">أذربيجان </v>
      </c>
      <c r="F86" s="140"/>
      <c r="G86" s="140"/>
      <c r="H86" s="140"/>
      <c r="I86" s="140"/>
      <c r="J86" s="140"/>
      <c r="K86" s="140"/>
      <c r="L86" s="140"/>
      <c r="M86" s="140"/>
      <c r="N86" s="140"/>
      <c r="O86" s="140"/>
      <c r="P86" s="140"/>
      <c r="Q86" s="140"/>
      <c r="R86" s="140"/>
      <c r="S86" s="140"/>
      <c r="T86" s="140"/>
      <c r="U86" s="140"/>
      <c r="V86" s="140"/>
      <c r="W86" s="140"/>
      <c r="X86" s="140"/>
      <c r="Y86" s="140"/>
      <c r="Z86" s="140"/>
      <c r="AA86" s="140"/>
      <c r="AB86" s="762">
        <v>0</v>
      </c>
      <c r="BH86" s="408" t="s">
        <v>735</v>
      </c>
      <c r="BI86" s="396"/>
      <c r="BJ86" s="396"/>
      <c r="BK86" s="396"/>
      <c r="BL86" s="396"/>
      <c r="BM86" s="396"/>
      <c r="BN86" s="396"/>
      <c r="BO86" s="396"/>
      <c r="BP86" s="396"/>
      <c r="BQ86" s="396"/>
      <c r="BR86" s="396"/>
      <c r="BS86" s="396"/>
      <c r="BT86" s="396"/>
      <c r="BU86" s="396"/>
      <c r="BV86" s="396"/>
      <c r="BW86" s="396"/>
      <c r="BX86" s="396"/>
      <c r="BY86" s="396"/>
      <c r="BZ86" s="396"/>
      <c r="CA86" s="396"/>
      <c r="CB86" s="396"/>
      <c r="CC86" s="396"/>
      <c r="CD86" s="396"/>
      <c r="CE86" s="396"/>
      <c r="CO86" s="401"/>
    </row>
    <row r="87" spans="1:93" x14ac:dyDescent="0.2">
      <c r="A87" s="141" t="s">
        <v>317</v>
      </c>
      <c r="B87" s="141" t="s">
        <v>102</v>
      </c>
      <c r="C87" s="135" t="str">
        <f t="shared" si="8"/>
        <v>BELGIUM</v>
      </c>
      <c r="E87" s="492" t="str">
        <f t="shared" si="9"/>
        <v xml:space="preserve">بلجيكا </v>
      </c>
      <c r="F87" s="140"/>
      <c r="G87" s="140"/>
      <c r="H87" s="140"/>
      <c r="I87" s="140"/>
      <c r="J87" s="140"/>
      <c r="K87" s="140"/>
      <c r="L87" s="140"/>
      <c r="M87" s="140"/>
      <c r="N87" s="140"/>
      <c r="O87" s="140"/>
      <c r="P87" s="140"/>
      <c r="Q87" s="140"/>
      <c r="R87" s="140"/>
      <c r="S87" s="140"/>
      <c r="T87" s="140"/>
      <c r="U87" s="140"/>
      <c r="V87" s="140"/>
      <c r="W87" s="140"/>
      <c r="X87" s="140"/>
      <c r="Y87" s="140"/>
      <c r="Z87" s="140"/>
      <c r="AA87" s="140"/>
      <c r="AB87" s="762">
        <v>0</v>
      </c>
      <c r="BH87" s="408" t="s">
        <v>664</v>
      </c>
      <c r="BI87" s="396"/>
      <c r="BJ87" s="396"/>
      <c r="BK87" s="396"/>
      <c r="BL87" s="396"/>
      <c r="BM87" s="396"/>
      <c r="BN87" s="396"/>
      <c r="BO87" s="396"/>
      <c r="BP87" s="396"/>
      <c r="BQ87" s="396"/>
      <c r="BR87" s="396"/>
      <c r="BS87" s="396"/>
      <c r="BT87" s="396"/>
      <c r="BU87" s="396"/>
      <c r="BV87" s="396"/>
      <c r="BW87" s="396"/>
      <c r="BX87" s="396"/>
      <c r="BY87" s="396"/>
      <c r="BZ87" s="396"/>
      <c r="CA87" s="396"/>
      <c r="CB87" s="396"/>
      <c r="CC87" s="396"/>
      <c r="CD87" s="396"/>
      <c r="CE87" s="396"/>
      <c r="CO87" s="401"/>
    </row>
    <row r="88" spans="1:93" x14ac:dyDescent="0.2">
      <c r="A88" s="141" t="s">
        <v>317</v>
      </c>
      <c r="B88" s="141" t="s">
        <v>102</v>
      </c>
      <c r="C88" s="135" t="str">
        <f t="shared" si="8"/>
        <v>BOSNIAHERZ</v>
      </c>
      <c r="E88" s="492" t="str">
        <f t="shared" si="9"/>
        <v xml:space="preserve">البوسنة والهرسك </v>
      </c>
      <c r="F88" s="140"/>
      <c r="G88" s="140"/>
      <c r="H88" s="140"/>
      <c r="I88" s="140"/>
      <c r="J88" s="140"/>
      <c r="K88" s="140"/>
      <c r="L88" s="140"/>
      <c r="M88" s="140"/>
      <c r="N88" s="140"/>
      <c r="O88" s="140"/>
      <c r="P88" s="140"/>
      <c r="Q88" s="140"/>
      <c r="R88" s="140"/>
      <c r="S88" s="140"/>
      <c r="T88" s="140"/>
      <c r="U88" s="140"/>
      <c r="V88" s="140"/>
      <c r="W88" s="140"/>
      <c r="X88" s="140"/>
      <c r="Y88" s="140"/>
      <c r="Z88" s="140"/>
      <c r="AA88" s="140"/>
      <c r="AB88" s="762">
        <v>0</v>
      </c>
      <c r="BH88" s="408" t="s">
        <v>642</v>
      </c>
      <c r="BI88" s="396"/>
      <c r="BJ88" s="396"/>
      <c r="BK88" s="396"/>
      <c r="BL88" s="396"/>
      <c r="BM88" s="396"/>
      <c r="BN88" s="396"/>
      <c r="BO88" s="396"/>
      <c r="BP88" s="396"/>
      <c r="BQ88" s="396"/>
      <c r="BR88" s="396"/>
      <c r="BS88" s="396"/>
      <c r="BT88" s="396"/>
      <c r="BU88" s="396"/>
      <c r="BV88" s="396"/>
      <c r="BW88" s="396"/>
      <c r="BX88" s="396"/>
      <c r="BY88" s="396"/>
      <c r="BZ88" s="396"/>
      <c r="CA88" s="396"/>
      <c r="CB88" s="396"/>
      <c r="CC88" s="396"/>
      <c r="CD88" s="396"/>
      <c r="CE88" s="396"/>
      <c r="CO88" s="401"/>
    </row>
    <row r="89" spans="1:93" x14ac:dyDescent="0.2">
      <c r="A89" s="141" t="s">
        <v>317</v>
      </c>
      <c r="B89" s="141" t="s">
        <v>102</v>
      </c>
      <c r="C89" s="135" t="str">
        <f t="shared" si="8"/>
        <v>BRUNEI</v>
      </c>
      <c r="E89" s="492" t="str">
        <f t="shared" si="9"/>
        <v xml:space="preserve">بروناي دار السلام </v>
      </c>
      <c r="F89" s="140"/>
      <c r="G89" s="140"/>
      <c r="H89" s="140"/>
      <c r="I89" s="140"/>
      <c r="J89" s="140"/>
      <c r="K89" s="140"/>
      <c r="L89" s="140"/>
      <c r="M89" s="140"/>
      <c r="N89" s="140"/>
      <c r="O89" s="140"/>
      <c r="P89" s="140"/>
      <c r="Q89" s="140"/>
      <c r="R89" s="140"/>
      <c r="S89" s="140"/>
      <c r="T89" s="140"/>
      <c r="U89" s="140"/>
      <c r="V89" s="140"/>
      <c r="W89" s="140"/>
      <c r="X89" s="140"/>
      <c r="Y89" s="140"/>
      <c r="Z89" s="140"/>
      <c r="AA89" s="140"/>
      <c r="AB89" s="762">
        <v>0</v>
      </c>
      <c r="BH89" s="408" t="s">
        <v>145</v>
      </c>
      <c r="BI89" s="396"/>
      <c r="BJ89" s="396"/>
      <c r="BK89" s="396"/>
      <c r="BL89" s="396"/>
      <c r="BM89" s="396"/>
      <c r="BN89" s="396"/>
      <c r="BO89" s="396"/>
      <c r="BP89" s="396"/>
      <c r="BQ89" s="396"/>
      <c r="BR89" s="396"/>
      <c r="BS89" s="396"/>
      <c r="BT89" s="396"/>
      <c r="BU89" s="396"/>
      <c r="BV89" s="396"/>
      <c r="BW89" s="396"/>
      <c r="BX89" s="396"/>
      <c r="BY89" s="396"/>
      <c r="BZ89" s="396"/>
      <c r="CA89" s="396"/>
      <c r="CB89" s="396"/>
      <c r="CC89" s="396"/>
      <c r="CD89" s="396"/>
      <c r="CE89" s="396"/>
      <c r="CO89" s="401"/>
    </row>
    <row r="90" spans="1:93" x14ac:dyDescent="0.2">
      <c r="A90" s="141" t="s">
        <v>317</v>
      </c>
      <c r="B90" s="141" t="s">
        <v>102</v>
      </c>
      <c r="C90" s="135" t="str">
        <f t="shared" si="8"/>
        <v>BULGARIA</v>
      </c>
      <c r="E90" s="492" t="str">
        <f t="shared" si="9"/>
        <v xml:space="preserve">بلغاريا </v>
      </c>
      <c r="F90" s="140"/>
      <c r="G90" s="140"/>
      <c r="H90" s="140"/>
      <c r="I90" s="140"/>
      <c r="J90" s="140"/>
      <c r="K90" s="140"/>
      <c r="L90" s="140"/>
      <c r="M90" s="140"/>
      <c r="N90" s="140"/>
      <c r="O90" s="140"/>
      <c r="P90" s="140"/>
      <c r="Q90" s="140"/>
      <c r="R90" s="140"/>
      <c r="S90" s="140"/>
      <c r="T90" s="140"/>
      <c r="U90" s="140"/>
      <c r="V90" s="140"/>
      <c r="W90" s="140"/>
      <c r="X90" s="140"/>
      <c r="Y90" s="140"/>
      <c r="Z90" s="140"/>
      <c r="AA90" s="140"/>
      <c r="AB90" s="762">
        <v>0</v>
      </c>
      <c r="BH90" s="408" t="s">
        <v>710</v>
      </c>
      <c r="BI90" s="396"/>
      <c r="BJ90" s="396"/>
      <c r="BK90" s="396"/>
      <c r="BL90" s="396"/>
      <c r="BM90" s="396"/>
      <c r="BN90" s="396"/>
      <c r="BO90" s="396"/>
      <c r="BP90" s="396"/>
      <c r="BQ90" s="396"/>
      <c r="BR90" s="396"/>
      <c r="BS90" s="396"/>
      <c r="BT90" s="396"/>
      <c r="BU90" s="396"/>
      <c r="BV90" s="396"/>
      <c r="BW90" s="396"/>
      <c r="BX90" s="396"/>
      <c r="BY90" s="396"/>
      <c r="BZ90" s="396"/>
      <c r="CA90" s="396"/>
      <c r="CB90" s="396"/>
      <c r="CC90" s="396"/>
      <c r="CD90" s="396"/>
      <c r="CE90" s="396"/>
      <c r="CO90" s="401"/>
    </row>
    <row r="91" spans="1:93" x14ac:dyDescent="0.2">
      <c r="A91" s="141" t="s">
        <v>317</v>
      </c>
      <c r="B91" s="141" t="s">
        <v>102</v>
      </c>
      <c r="C91" s="135" t="str">
        <f t="shared" si="8"/>
        <v>CANADA</v>
      </c>
      <c r="E91" s="492" t="str">
        <f t="shared" si="9"/>
        <v xml:space="preserve">كندا </v>
      </c>
      <c r="F91" s="140"/>
      <c r="G91" s="140"/>
      <c r="H91" s="140"/>
      <c r="I91" s="140"/>
      <c r="J91" s="140"/>
      <c r="K91" s="140"/>
      <c r="L91" s="140"/>
      <c r="M91" s="140"/>
      <c r="N91" s="140"/>
      <c r="O91" s="140"/>
      <c r="P91" s="140"/>
      <c r="Q91" s="140"/>
      <c r="R91" s="140"/>
      <c r="S91" s="140"/>
      <c r="T91" s="140"/>
      <c r="U91" s="140"/>
      <c r="V91" s="140"/>
      <c r="W91" s="140"/>
      <c r="X91" s="140"/>
      <c r="Y91" s="140"/>
      <c r="Z91" s="140"/>
      <c r="AA91" s="140"/>
      <c r="AB91" s="762">
        <v>0</v>
      </c>
      <c r="BH91" s="408" t="s">
        <v>665</v>
      </c>
      <c r="BI91" s="396"/>
      <c r="BJ91" s="396"/>
      <c r="BK91" s="396"/>
      <c r="BL91" s="396"/>
      <c r="BM91" s="396"/>
      <c r="BN91" s="396"/>
      <c r="BO91" s="396"/>
      <c r="BP91" s="396"/>
      <c r="BQ91" s="396"/>
      <c r="BR91" s="396"/>
      <c r="BS91" s="396"/>
      <c r="BT91" s="396"/>
      <c r="BU91" s="396"/>
      <c r="BV91" s="396"/>
      <c r="BW91" s="396"/>
      <c r="BX91" s="396"/>
      <c r="BY91" s="396"/>
      <c r="BZ91" s="396"/>
      <c r="CA91" s="396"/>
      <c r="CB91" s="396"/>
      <c r="CC91" s="396"/>
      <c r="CD91" s="396"/>
      <c r="CE91" s="396"/>
      <c r="CO91" s="401"/>
    </row>
    <row r="92" spans="1:93" x14ac:dyDescent="0.2">
      <c r="A92" s="141" t="s">
        <v>317</v>
      </c>
      <c r="B92" s="141" t="s">
        <v>102</v>
      </c>
      <c r="C92" s="135" t="str">
        <f t="shared" si="8"/>
        <v>CHILE</v>
      </c>
      <c r="E92" s="492" t="str">
        <f t="shared" si="9"/>
        <v xml:space="preserve">شيلي </v>
      </c>
      <c r="F92" s="140"/>
      <c r="G92" s="140"/>
      <c r="H92" s="140"/>
      <c r="I92" s="140"/>
      <c r="J92" s="140"/>
      <c r="K92" s="140"/>
      <c r="L92" s="140"/>
      <c r="M92" s="140"/>
      <c r="N92" s="140"/>
      <c r="O92" s="140"/>
      <c r="P92" s="140"/>
      <c r="Q92" s="140"/>
      <c r="R92" s="140"/>
      <c r="S92" s="140"/>
      <c r="T92" s="140"/>
      <c r="U92" s="140"/>
      <c r="V92" s="140"/>
      <c r="W92" s="140"/>
      <c r="X92" s="140"/>
      <c r="Y92" s="140"/>
      <c r="Z92" s="140"/>
      <c r="AA92" s="140"/>
      <c r="AB92" s="762">
        <v>0</v>
      </c>
      <c r="BH92" s="408" t="s">
        <v>831</v>
      </c>
      <c r="BI92" s="396"/>
      <c r="BJ92" s="396"/>
      <c r="BK92" s="396"/>
      <c r="BL92" s="396"/>
      <c r="BM92" s="396"/>
      <c r="BN92" s="396"/>
      <c r="BO92" s="396"/>
      <c r="BP92" s="396"/>
      <c r="BQ92" s="396"/>
      <c r="BR92" s="396"/>
      <c r="BS92" s="396"/>
      <c r="BT92" s="396"/>
      <c r="BU92" s="396"/>
      <c r="BV92" s="396"/>
      <c r="BW92" s="396"/>
      <c r="BX92" s="396"/>
      <c r="BY92" s="396"/>
      <c r="BZ92" s="396"/>
      <c r="CA92" s="396"/>
      <c r="CB92" s="396"/>
      <c r="CC92" s="396"/>
      <c r="CD92" s="396"/>
      <c r="CE92" s="396"/>
      <c r="CO92" s="401"/>
    </row>
    <row r="93" spans="1:93" x14ac:dyDescent="0.2">
      <c r="A93" s="141" t="s">
        <v>317</v>
      </c>
      <c r="B93" s="141" t="s">
        <v>102</v>
      </c>
      <c r="C93" s="135" t="str">
        <f t="shared" si="8"/>
        <v>CROATIA</v>
      </c>
      <c r="E93" s="492" t="str">
        <f t="shared" si="9"/>
        <v xml:space="preserve">كرواتيا </v>
      </c>
      <c r="F93" s="140"/>
      <c r="G93" s="140"/>
      <c r="H93" s="140"/>
      <c r="I93" s="140"/>
      <c r="J93" s="140"/>
      <c r="K93" s="140"/>
      <c r="L93" s="140"/>
      <c r="M93" s="140"/>
      <c r="N93" s="140"/>
      <c r="O93" s="140"/>
      <c r="P93" s="140"/>
      <c r="Q93" s="140"/>
      <c r="R93" s="140"/>
      <c r="S93" s="140"/>
      <c r="T93" s="140"/>
      <c r="U93" s="140"/>
      <c r="V93" s="140"/>
      <c r="W93" s="140"/>
      <c r="X93" s="140"/>
      <c r="Y93" s="140"/>
      <c r="Z93" s="140"/>
      <c r="AA93" s="140"/>
      <c r="AB93" s="762">
        <v>0</v>
      </c>
      <c r="BH93" s="408" t="s">
        <v>115</v>
      </c>
      <c r="BI93" s="396"/>
      <c r="BJ93" s="396"/>
      <c r="BK93" s="396"/>
      <c r="BL93" s="396"/>
      <c r="BM93" s="396"/>
      <c r="BN93" s="396"/>
      <c r="BO93" s="396"/>
      <c r="BP93" s="396"/>
      <c r="BQ93" s="396"/>
      <c r="BR93" s="396"/>
      <c r="BS93" s="396"/>
      <c r="BT93" s="396"/>
      <c r="BU93" s="396"/>
      <c r="BV93" s="396"/>
      <c r="BW93" s="396"/>
      <c r="BX93" s="396"/>
      <c r="BY93" s="396"/>
      <c r="BZ93" s="396"/>
      <c r="CA93" s="396"/>
      <c r="CB93" s="396"/>
      <c r="CC93" s="396"/>
      <c r="CD93" s="396"/>
      <c r="CE93" s="396"/>
      <c r="CO93" s="401"/>
    </row>
    <row r="94" spans="1:93" x14ac:dyDescent="0.2">
      <c r="A94" s="141" t="s">
        <v>317</v>
      </c>
      <c r="B94" s="141" t="s">
        <v>102</v>
      </c>
      <c r="C94" s="135" t="str">
        <f t="shared" si="8"/>
        <v>CYPRUS</v>
      </c>
      <c r="E94" s="492" t="str">
        <f t="shared" si="9"/>
        <v xml:space="preserve">قبرص </v>
      </c>
      <c r="F94" s="140"/>
      <c r="G94" s="140"/>
      <c r="H94" s="140"/>
      <c r="I94" s="140"/>
      <c r="J94" s="140"/>
      <c r="K94" s="140"/>
      <c r="L94" s="140"/>
      <c r="M94" s="140"/>
      <c r="N94" s="140"/>
      <c r="O94" s="140"/>
      <c r="P94" s="140"/>
      <c r="Q94" s="140"/>
      <c r="R94" s="140"/>
      <c r="S94" s="140"/>
      <c r="T94" s="140"/>
      <c r="U94" s="140"/>
      <c r="V94" s="140"/>
      <c r="W94" s="140"/>
      <c r="X94" s="140"/>
      <c r="Y94" s="140"/>
      <c r="Z94" s="140"/>
      <c r="AA94" s="140"/>
      <c r="AB94" s="762">
        <v>0</v>
      </c>
      <c r="BH94" s="408" t="s">
        <v>108</v>
      </c>
      <c r="BI94" s="396"/>
      <c r="BJ94" s="396"/>
      <c r="BK94" s="396"/>
      <c r="BL94" s="396"/>
      <c r="BM94" s="396"/>
      <c r="BN94" s="396"/>
      <c r="BO94" s="396"/>
      <c r="BP94" s="396"/>
      <c r="BQ94" s="396"/>
      <c r="BR94" s="396"/>
      <c r="BS94" s="396"/>
      <c r="BT94" s="396"/>
      <c r="BU94" s="396"/>
      <c r="BV94" s="396"/>
      <c r="BW94" s="396"/>
      <c r="BX94" s="396"/>
      <c r="BY94" s="396"/>
      <c r="BZ94" s="396"/>
      <c r="CA94" s="396"/>
      <c r="CB94" s="396"/>
      <c r="CC94" s="396"/>
      <c r="CD94" s="396"/>
      <c r="CE94" s="396"/>
      <c r="CO94" s="401"/>
    </row>
    <row r="95" spans="1:93" x14ac:dyDescent="0.2">
      <c r="A95" s="141" t="s">
        <v>317</v>
      </c>
      <c r="B95" s="141" t="s">
        <v>102</v>
      </c>
      <c r="C95" s="135" t="str">
        <f t="shared" si="8"/>
        <v>CZECH</v>
      </c>
      <c r="E95" s="492" t="str">
        <f t="shared" si="9"/>
        <v xml:space="preserve">الجمهورية التشيكية </v>
      </c>
      <c r="F95" s="140"/>
      <c r="G95" s="140"/>
      <c r="H95" s="140"/>
      <c r="I95" s="140"/>
      <c r="J95" s="140"/>
      <c r="K95" s="140"/>
      <c r="L95" s="140"/>
      <c r="M95" s="140"/>
      <c r="N95" s="140"/>
      <c r="O95" s="140"/>
      <c r="P95" s="140"/>
      <c r="Q95" s="140"/>
      <c r="R95" s="140"/>
      <c r="S95" s="140"/>
      <c r="T95" s="140"/>
      <c r="U95" s="140"/>
      <c r="V95" s="140"/>
      <c r="W95" s="140"/>
      <c r="X95" s="140"/>
      <c r="Y95" s="140"/>
      <c r="Z95" s="140"/>
      <c r="AA95" s="140"/>
      <c r="AB95" s="762">
        <v>0</v>
      </c>
      <c r="BH95" s="408" t="s">
        <v>578</v>
      </c>
      <c r="BI95" s="396"/>
      <c r="BJ95" s="396"/>
      <c r="BK95" s="396"/>
      <c r="BL95" s="396"/>
      <c r="BM95" s="396"/>
      <c r="BN95" s="396"/>
      <c r="BO95" s="396"/>
      <c r="BP95" s="396"/>
      <c r="BQ95" s="396"/>
      <c r="BR95" s="396"/>
      <c r="BS95" s="396"/>
      <c r="BT95" s="396"/>
      <c r="BU95" s="396"/>
      <c r="BV95" s="396"/>
      <c r="BW95" s="396"/>
      <c r="BX95" s="396"/>
      <c r="BY95" s="396"/>
      <c r="BZ95" s="396"/>
      <c r="CA95" s="396"/>
      <c r="CB95" s="396"/>
      <c r="CC95" s="396"/>
      <c r="CD95" s="396"/>
      <c r="CE95" s="396"/>
      <c r="CO95" s="401"/>
    </row>
    <row r="96" spans="1:93" x14ac:dyDescent="0.2">
      <c r="A96" s="141" t="s">
        <v>317</v>
      </c>
      <c r="B96" s="141" t="s">
        <v>102</v>
      </c>
      <c r="C96" s="135" t="str">
        <f t="shared" si="8"/>
        <v>DENMARK</v>
      </c>
      <c r="E96" s="492" t="str">
        <f t="shared" si="9"/>
        <v xml:space="preserve">الدنمارك </v>
      </c>
      <c r="F96" s="140"/>
      <c r="G96" s="140"/>
      <c r="H96" s="140"/>
      <c r="I96" s="140"/>
      <c r="J96" s="140"/>
      <c r="K96" s="140"/>
      <c r="L96" s="140"/>
      <c r="M96" s="140"/>
      <c r="N96" s="140"/>
      <c r="O96" s="140"/>
      <c r="P96" s="140"/>
      <c r="Q96" s="140"/>
      <c r="R96" s="140"/>
      <c r="S96" s="140"/>
      <c r="T96" s="140"/>
      <c r="U96" s="140"/>
      <c r="V96" s="140"/>
      <c r="W96" s="140"/>
      <c r="X96" s="140"/>
      <c r="Y96" s="140"/>
      <c r="Z96" s="140"/>
      <c r="AA96" s="140"/>
      <c r="AB96" s="762">
        <v>0</v>
      </c>
      <c r="BH96" s="408" t="s">
        <v>666</v>
      </c>
      <c r="BI96" s="396"/>
      <c r="BJ96" s="396"/>
      <c r="BK96" s="396"/>
      <c r="BL96" s="396"/>
      <c r="BM96" s="396"/>
      <c r="BN96" s="396"/>
      <c r="BO96" s="396"/>
      <c r="BP96" s="396"/>
      <c r="BQ96" s="396"/>
      <c r="BR96" s="396"/>
      <c r="BS96" s="396"/>
      <c r="BT96" s="396"/>
      <c r="BU96" s="396"/>
      <c r="BV96" s="396"/>
      <c r="BW96" s="396"/>
      <c r="BX96" s="396"/>
      <c r="BY96" s="396"/>
      <c r="BZ96" s="396"/>
      <c r="CA96" s="396"/>
      <c r="CB96" s="396"/>
      <c r="CC96" s="396"/>
      <c r="CD96" s="396"/>
      <c r="CE96" s="396"/>
      <c r="CO96" s="401"/>
    </row>
    <row r="97" spans="1:93" x14ac:dyDescent="0.2">
      <c r="A97" s="141" t="s">
        <v>317</v>
      </c>
      <c r="B97" s="141" t="s">
        <v>102</v>
      </c>
      <c r="C97" s="135" t="str">
        <f t="shared" si="8"/>
        <v>EGYPT</v>
      </c>
      <c r="E97" s="492" t="str">
        <f t="shared" si="9"/>
        <v xml:space="preserve">مصر </v>
      </c>
      <c r="F97" s="140"/>
      <c r="G97" s="140"/>
      <c r="H97" s="140"/>
      <c r="I97" s="140"/>
      <c r="J97" s="140"/>
      <c r="K97" s="140"/>
      <c r="L97" s="140"/>
      <c r="M97" s="140"/>
      <c r="N97" s="140"/>
      <c r="O97" s="140"/>
      <c r="P97" s="140"/>
      <c r="Q97" s="140"/>
      <c r="R97" s="140"/>
      <c r="S97" s="140"/>
      <c r="T97" s="140"/>
      <c r="U97" s="140"/>
      <c r="V97" s="140"/>
      <c r="W97" s="140"/>
      <c r="X97" s="140"/>
      <c r="Y97" s="140"/>
      <c r="Z97" s="140"/>
      <c r="AA97" s="140"/>
      <c r="AB97" s="762">
        <v>0</v>
      </c>
      <c r="BH97" s="408" t="s">
        <v>109</v>
      </c>
      <c r="BI97" s="396"/>
      <c r="BJ97" s="396"/>
      <c r="BK97" s="396"/>
      <c r="BL97" s="396"/>
      <c r="BM97" s="396"/>
      <c r="BN97" s="396"/>
      <c r="BO97" s="396"/>
      <c r="BP97" s="396"/>
      <c r="BQ97" s="396"/>
      <c r="BR97" s="396"/>
      <c r="BS97" s="396"/>
      <c r="BT97" s="396"/>
      <c r="BU97" s="396"/>
      <c r="BV97" s="396"/>
      <c r="BW97" s="396"/>
      <c r="BX97" s="396"/>
      <c r="BY97" s="396"/>
      <c r="BZ97" s="396"/>
      <c r="CA97" s="396"/>
      <c r="CB97" s="396"/>
      <c r="CC97" s="396"/>
      <c r="CD97" s="396"/>
      <c r="CE97" s="396"/>
      <c r="CO97" s="401"/>
    </row>
    <row r="98" spans="1:93" x14ac:dyDescent="0.2">
      <c r="A98" s="141" t="s">
        <v>317</v>
      </c>
      <c r="B98" s="141" t="s">
        <v>102</v>
      </c>
      <c r="C98" s="135" t="str">
        <f t="shared" si="8"/>
        <v>EQUGUINEA</v>
      </c>
      <c r="E98" s="492" t="str">
        <f t="shared" si="9"/>
        <v xml:space="preserve">غينيا الاستوائية </v>
      </c>
      <c r="F98" s="140"/>
      <c r="G98" s="140"/>
      <c r="H98" s="140"/>
      <c r="I98" s="140"/>
      <c r="J98" s="140"/>
      <c r="K98" s="140"/>
      <c r="L98" s="140"/>
      <c r="M98" s="140"/>
      <c r="N98" s="140"/>
      <c r="O98" s="140"/>
      <c r="P98" s="140"/>
      <c r="Q98" s="140"/>
      <c r="R98" s="140"/>
      <c r="S98" s="140"/>
      <c r="T98" s="140"/>
      <c r="U98" s="140"/>
      <c r="V98" s="140"/>
      <c r="W98" s="140"/>
      <c r="X98" s="140"/>
      <c r="Y98" s="140"/>
      <c r="Z98" s="140"/>
      <c r="AA98" s="140"/>
      <c r="AB98" s="762">
        <v>0</v>
      </c>
      <c r="BH98" s="408" t="s">
        <v>837</v>
      </c>
      <c r="BI98" s="396"/>
      <c r="BJ98" s="396"/>
      <c r="BK98" s="396"/>
      <c r="BL98" s="396"/>
      <c r="BM98" s="396"/>
      <c r="BN98" s="396"/>
      <c r="BO98" s="396"/>
      <c r="BP98" s="396"/>
      <c r="BQ98" s="396"/>
      <c r="BR98" s="396"/>
      <c r="BS98" s="396"/>
      <c r="BT98" s="396"/>
      <c r="BU98" s="396"/>
      <c r="BV98" s="396"/>
      <c r="BW98" s="396"/>
      <c r="BX98" s="396"/>
      <c r="BY98" s="396"/>
      <c r="BZ98" s="396"/>
      <c r="CA98" s="396"/>
      <c r="CB98" s="396"/>
      <c r="CC98" s="396"/>
      <c r="CD98" s="396"/>
      <c r="CE98" s="396"/>
      <c r="CO98" s="401"/>
    </row>
    <row r="99" spans="1:93" x14ac:dyDescent="0.2">
      <c r="A99" s="141" t="s">
        <v>317</v>
      </c>
      <c r="B99" s="141" t="s">
        <v>102</v>
      </c>
      <c r="C99" s="135" t="str">
        <f t="shared" ref="C99:C109" si="10">C22</f>
        <v>ESTONIA</v>
      </c>
      <c r="E99" s="492" t="str">
        <f t="shared" ref="E99:E109" si="11">E22</f>
        <v xml:space="preserve">استونيا </v>
      </c>
      <c r="F99" s="140"/>
      <c r="G99" s="140"/>
      <c r="H99" s="140"/>
      <c r="I99" s="140"/>
      <c r="J99" s="140"/>
      <c r="K99" s="140"/>
      <c r="L99" s="140"/>
      <c r="M99" s="140"/>
      <c r="N99" s="140"/>
      <c r="O99" s="140"/>
      <c r="P99" s="140"/>
      <c r="Q99" s="140"/>
      <c r="R99" s="140"/>
      <c r="S99" s="140"/>
      <c r="T99" s="140"/>
      <c r="U99" s="140"/>
      <c r="V99" s="140"/>
      <c r="W99" s="140"/>
      <c r="X99" s="140"/>
      <c r="Y99" s="140"/>
      <c r="Z99" s="140"/>
      <c r="AA99" s="140"/>
      <c r="AB99" s="762">
        <v>0</v>
      </c>
      <c r="BH99" s="408" t="s">
        <v>112</v>
      </c>
      <c r="BI99" s="396"/>
      <c r="BJ99" s="396"/>
      <c r="BK99" s="396"/>
      <c r="BL99" s="396"/>
      <c r="BM99" s="396"/>
      <c r="BN99" s="396"/>
      <c r="BO99" s="396"/>
      <c r="BP99" s="396"/>
      <c r="BQ99" s="396"/>
      <c r="BR99" s="396"/>
      <c r="BS99" s="396"/>
      <c r="BT99" s="396"/>
      <c r="BU99" s="396"/>
      <c r="BV99" s="396"/>
      <c r="BW99" s="396"/>
      <c r="BX99" s="396"/>
      <c r="BY99" s="396"/>
      <c r="BZ99" s="396"/>
      <c r="CA99" s="396"/>
      <c r="CB99" s="396"/>
      <c r="CC99" s="396"/>
      <c r="CD99" s="396"/>
      <c r="CE99" s="396"/>
      <c r="CO99" s="401"/>
    </row>
    <row r="100" spans="1:93" x14ac:dyDescent="0.2">
      <c r="A100" s="141" t="s">
        <v>317</v>
      </c>
      <c r="B100" s="141" t="s">
        <v>102</v>
      </c>
      <c r="C100" s="135" t="str">
        <f t="shared" si="10"/>
        <v>FINLAND</v>
      </c>
      <c r="E100" s="492" t="str">
        <f t="shared" si="11"/>
        <v xml:space="preserve">فنلندا </v>
      </c>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762">
        <v>0</v>
      </c>
      <c r="BH100" s="408" t="s">
        <v>559</v>
      </c>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6"/>
      <c r="CD100" s="396"/>
      <c r="CE100" s="396"/>
      <c r="CO100" s="401"/>
    </row>
    <row r="101" spans="1:93" x14ac:dyDescent="0.2">
      <c r="A101" s="141" t="s">
        <v>317</v>
      </c>
      <c r="B101" s="141" t="s">
        <v>102</v>
      </c>
      <c r="C101" s="135" t="str">
        <f t="shared" si="10"/>
        <v>FRANCE</v>
      </c>
      <c r="E101" s="492" t="str">
        <f t="shared" si="11"/>
        <v xml:space="preserve">فرنسا </v>
      </c>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762">
        <v>0</v>
      </c>
      <c r="BH101" s="408" t="s">
        <v>104</v>
      </c>
      <c r="BI101" s="396"/>
      <c r="BJ101" s="396"/>
      <c r="BK101" s="396"/>
      <c r="BL101" s="396"/>
      <c r="BM101" s="396"/>
      <c r="BN101" s="396"/>
      <c r="BO101" s="396"/>
      <c r="BP101" s="396"/>
      <c r="BQ101" s="396"/>
      <c r="BR101" s="396"/>
      <c r="BS101" s="396"/>
      <c r="BT101" s="396"/>
      <c r="BU101" s="396"/>
      <c r="BV101" s="396"/>
      <c r="BW101" s="396"/>
      <c r="BX101" s="396"/>
      <c r="BY101" s="396"/>
      <c r="BZ101" s="396"/>
      <c r="CA101" s="396"/>
      <c r="CB101" s="396"/>
      <c r="CC101" s="396"/>
      <c r="CD101" s="396"/>
      <c r="CE101" s="396"/>
      <c r="CO101" s="401"/>
    </row>
    <row r="102" spans="1:93" x14ac:dyDescent="0.2">
      <c r="A102" s="141" t="s">
        <v>317</v>
      </c>
      <c r="B102" s="141" t="s">
        <v>102</v>
      </c>
      <c r="C102" s="135" t="str">
        <f t="shared" si="10"/>
        <v>GERMANY</v>
      </c>
      <c r="E102" s="492" t="str">
        <f t="shared" si="11"/>
        <v xml:space="preserve">ألمانيا </v>
      </c>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762">
        <v>0</v>
      </c>
      <c r="BH102" s="408" t="s">
        <v>667</v>
      </c>
      <c r="BI102" s="396"/>
      <c r="BJ102" s="396"/>
      <c r="BK102" s="396"/>
      <c r="BL102" s="396"/>
      <c r="BM102" s="396"/>
      <c r="BN102" s="396"/>
      <c r="BO102" s="396"/>
      <c r="BP102" s="396"/>
      <c r="BQ102" s="396"/>
      <c r="BR102" s="396"/>
      <c r="BS102" s="396"/>
      <c r="BT102" s="396"/>
      <c r="BU102" s="396"/>
      <c r="BV102" s="396"/>
      <c r="BW102" s="396"/>
      <c r="BX102" s="396"/>
      <c r="BY102" s="396"/>
      <c r="BZ102" s="396"/>
      <c r="CA102" s="396"/>
      <c r="CB102" s="396"/>
      <c r="CC102" s="396"/>
      <c r="CD102" s="396"/>
      <c r="CE102" s="396"/>
      <c r="CO102" s="401"/>
    </row>
    <row r="103" spans="1:93" x14ac:dyDescent="0.2">
      <c r="A103" s="141" t="s">
        <v>317</v>
      </c>
      <c r="B103" s="141" t="s">
        <v>102</v>
      </c>
      <c r="C103" s="135" t="str">
        <f t="shared" si="10"/>
        <v>GREECE</v>
      </c>
      <c r="E103" s="492" t="str">
        <f t="shared" si="11"/>
        <v xml:space="preserve">يونان </v>
      </c>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762">
        <v>0</v>
      </c>
      <c r="BH103" s="408" t="s">
        <v>561</v>
      </c>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6"/>
      <c r="CD103" s="396"/>
      <c r="CE103" s="396"/>
      <c r="CO103" s="401"/>
    </row>
    <row r="104" spans="1:93" x14ac:dyDescent="0.2">
      <c r="A104" s="141" t="s">
        <v>317</v>
      </c>
      <c r="B104" s="141" t="s">
        <v>102</v>
      </c>
      <c r="C104" s="135" t="str">
        <f t="shared" si="10"/>
        <v>HUNGARY</v>
      </c>
      <c r="E104" s="492" t="str">
        <f t="shared" si="11"/>
        <v xml:space="preserve">هنغاريا </v>
      </c>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762">
        <v>0</v>
      </c>
      <c r="BH104" s="408" t="s">
        <v>668</v>
      </c>
      <c r="BI104" s="396"/>
      <c r="BJ104" s="396"/>
      <c r="BK104" s="396"/>
      <c r="BL104" s="396"/>
      <c r="BM104" s="396"/>
      <c r="BN104" s="396"/>
      <c r="BO104" s="396"/>
      <c r="BP104" s="396"/>
      <c r="BQ104" s="396"/>
      <c r="BR104" s="396"/>
      <c r="BS104" s="396"/>
      <c r="BT104" s="396"/>
      <c r="BU104" s="396"/>
      <c r="BV104" s="396"/>
      <c r="BW104" s="396"/>
      <c r="BX104" s="396"/>
      <c r="BY104" s="396"/>
      <c r="BZ104" s="396"/>
      <c r="CA104" s="396"/>
      <c r="CB104" s="396"/>
      <c r="CC104" s="396"/>
      <c r="CD104" s="396"/>
      <c r="CE104" s="396"/>
      <c r="CO104" s="401"/>
    </row>
    <row r="105" spans="1:93" x14ac:dyDescent="0.2">
      <c r="A105" s="141" t="s">
        <v>317</v>
      </c>
      <c r="B105" s="141" t="s">
        <v>102</v>
      </c>
      <c r="C105" s="135" t="str">
        <f t="shared" si="10"/>
        <v>INDONESIA</v>
      </c>
      <c r="E105" s="492" t="str">
        <f t="shared" si="11"/>
        <v xml:space="preserve">أندونيسيا </v>
      </c>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762">
        <v>0</v>
      </c>
      <c r="BH105" s="408" t="s">
        <v>651</v>
      </c>
      <c r="BI105" s="396"/>
      <c r="BJ105" s="396"/>
      <c r="BK105" s="396"/>
      <c r="BL105" s="396"/>
      <c r="BM105" s="396"/>
      <c r="BN105" s="396"/>
      <c r="BO105" s="396"/>
      <c r="BP105" s="396"/>
      <c r="BQ105" s="396"/>
      <c r="BR105" s="396"/>
      <c r="BS105" s="396"/>
      <c r="BT105" s="396"/>
      <c r="BU105" s="396"/>
      <c r="BV105" s="396"/>
      <c r="BW105" s="396"/>
      <c r="BX105" s="396"/>
      <c r="BY105" s="396"/>
      <c r="BZ105" s="396"/>
      <c r="CA105" s="396"/>
      <c r="CB105" s="396"/>
      <c r="CC105" s="396"/>
      <c r="CD105" s="396"/>
      <c r="CE105" s="396"/>
      <c r="CO105" s="401"/>
    </row>
    <row r="106" spans="1:93" x14ac:dyDescent="0.2">
      <c r="A106" s="141" t="s">
        <v>317</v>
      </c>
      <c r="B106" s="141" t="s">
        <v>102</v>
      </c>
      <c r="C106" s="135" t="str">
        <f t="shared" si="10"/>
        <v>IRAN</v>
      </c>
      <c r="E106" s="492" t="str">
        <f t="shared" si="11"/>
        <v xml:space="preserve">جمهورية إيران الإسلامية </v>
      </c>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762">
        <v>0</v>
      </c>
      <c r="BH106" s="408" t="s">
        <v>306</v>
      </c>
      <c r="BI106" s="396"/>
      <c r="BJ106" s="396"/>
      <c r="BK106" s="396"/>
      <c r="BL106" s="396"/>
      <c r="BM106" s="396"/>
      <c r="BN106" s="396"/>
      <c r="BO106" s="396"/>
      <c r="BP106" s="396"/>
      <c r="BQ106" s="396"/>
      <c r="BR106" s="396"/>
      <c r="BS106" s="396"/>
      <c r="BT106" s="396"/>
      <c r="BU106" s="396"/>
      <c r="BV106" s="396"/>
      <c r="BW106" s="396"/>
      <c r="BX106" s="396"/>
      <c r="BY106" s="396"/>
      <c r="BZ106" s="396"/>
      <c r="CA106" s="396"/>
      <c r="CB106" s="396"/>
      <c r="CC106" s="396"/>
      <c r="CD106" s="396"/>
      <c r="CE106" s="396"/>
      <c r="CO106" s="401"/>
    </row>
    <row r="107" spans="1:93" x14ac:dyDescent="0.2">
      <c r="A107" s="141" t="s">
        <v>317</v>
      </c>
      <c r="B107" s="141" t="s">
        <v>102</v>
      </c>
      <c r="C107" s="135" t="str">
        <f t="shared" si="10"/>
        <v>IRAQ</v>
      </c>
      <c r="E107" s="492" t="str">
        <f t="shared" si="11"/>
        <v xml:space="preserve">العراق </v>
      </c>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762">
        <v>0</v>
      </c>
      <c r="BH107" s="408" t="s">
        <v>146</v>
      </c>
      <c r="BI107" s="396"/>
      <c r="BJ107" s="396"/>
      <c r="BK107" s="396"/>
      <c r="BL107" s="396"/>
      <c r="BM107" s="396"/>
      <c r="BN107" s="396"/>
      <c r="BO107" s="396"/>
      <c r="BP107" s="396"/>
      <c r="BQ107" s="396"/>
      <c r="BR107" s="396"/>
      <c r="BS107" s="396"/>
      <c r="BT107" s="396"/>
      <c r="BU107" s="396"/>
      <c r="BV107" s="396"/>
      <c r="BW107" s="396"/>
      <c r="BX107" s="396"/>
      <c r="BY107" s="396"/>
      <c r="BZ107" s="396"/>
      <c r="CA107" s="396"/>
      <c r="CB107" s="396"/>
      <c r="CC107" s="396"/>
      <c r="CD107" s="396"/>
      <c r="CE107" s="396"/>
      <c r="CO107" s="401"/>
    </row>
    <row r="108" spans="1:93" x14ac:dyDescent="0.2">
      <c r="A108" s="141" t="s">
        <v>317</v>
      </c>
      <c r="B108" s="141" t="s">
        <v>102</v>
      </c>
      <c r="C108" s="135" t="str">
        <f t="shared" si="10"/>
        <v>IRELAND</v>
      </c>
      <c r="E108" s="492" t="str">
        <f t="shared" si="11"/>
        <v xml:space="preserve">ايرلندا </v>
      </c>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762">
        <v>0</v>
      </c>
      <c r="BH108" s="408" t="s">
        <v>563</v>
      </c>
      <c r="BI108" s="396"/>
      <c r="BJ108" s="396"/>
      <c r="BK108" s="396"/>
      <c r="BL108" s="396"/>
      <c r="BM108" s="396"/>
      <c r="BN108" s="396"/>
      <c r="BO108" s="396"/>
      <c r="BP108" s="396"/>
      <c r="BQ108" s="396"/>
      <c r="BR108" s="396"/>
      <c r="BS108" s="396"/>
      <c r="BT108" s="396"/>
      <c r="BU108" s="396"/>
      <c r="BV108" s="396"/>
      <c r="BW108" s="396"/>
      <c r="BX108" s="396"/>
      <c r="BY108" s="396"/>
      <c r="BZ108" s="396"/>
      <c r="CA108" s="396"/>
      <c r="CB108" s="396"/>
      <c r="CC108" s="396"/>
      <c r="CD108" s="396"/>
      <c r="CE108" s="396"/>
      <c r="CO108" s="401"/>
    </row>
    <row r="109" spans="1:93" x14ac:dyDescent="0.2">
      <c r="A109" s="141" t="s">
        <v>317</v>
      </c>
      <c r="B109" s="141" t="s">
        <v>102</v>
      </c>
      <c r="C109" s="135" t="str">
        <f t="shared" si="10"/>
        <v>ISRAEL</v>
      </c>
      <c r="E109" s="492" t="str">
        <f t="shared" si="11"/>
        <v xml:space="preserve">إسرائيل </v>
      </c>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762">
        <v>0</v>
      </c>
      <c r="BH109" s="408" t="s">
        <v>741</v>
      </c>
      <c r="BI109" s="396"/>
      <c r="BJ109" s="396"/>
      <c r="BK109" s="396"/>
      <c r="BL109" s="396"/>
      <c r="BM109" s="396"/>
      <c r="BN109" s="396"/>
      <c r="BO109" s="396"/>
      <c r="BP109" s="396"/>
      <c r="BQ109" s="396"/>
      <c r="BR109" s="396"/>
      <c r="BS109" s="396"/>
      <c r="BT109" s="396"/>
      <c r="BU109" s="396"/>
      <c r="BV109" s="396"/>
      <c r="BW109" s="396"/>
      <c r="BX109" s="396"/>
      <c r="BY109" s="396"/>
      <c r="BZ109" s="396"/>
      <c r="CA109" s="396"/>
      <c r="CB109" s="396"/>
      <c r="CC109" s="396"/>
      <c r="CD109" s="396"/>
      <c r="CE109" s="396"/>
      <c r="CO109" s="401"/>
    </row>
    <row r="110" spans="1:93" x14ac:dyDescent="0.2">
      <c r="A110" s="141" t="s">
        <v>317</v>
      </c>
      <c r="B110" s="141" t="s">
        <v>102</v>
      </c>
      <c r="C110" s="135" t="str">
        <f t="shared" ref="C110:C118" si="12">C33</f>
        <v>ITALY</v>
      </c>
      <c r="E110" s="492" t="str">
        <f t="shared" ref="E110:E118" si="13">E33</f>
        <v xml:space="preserve">إيطاليا </v>
      </c>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762">
        <v>0</v>
      </c>
      <c r="BH110" s="408" t="s">
        <v>669</v>
      </c>
      <c r="BI110" s="396"/>
      <c r="BJ110" s="396"/>
      <c r="BK110" s="396"/>
      <c r="BL110" s="396"/>
      <c r="BM110" s="396"/>
      <c r="BN110" s="396"/>
      <c r="BO110" s="396"/>
      <c r="BP110" s="396"/>
      <c r="BQ110" s="396"/>
      <c r="BR110" s="396"/>
      <c r="BS110" s="396"/>
      <c r="BT110" s="396"/>
      <c r="BU110" s="396"/>
      <c r="BV110" s="396"/>
      <c r="BW110" s="396"/>
      <c r="BX110" s="396"/>
      <c r="BY110" s="396"/>
      <c r="BZ110" s="396"/>
      <c r="CA110" s="396"/>
      <c r="CB110" s="396"/>
      <c r="CC110" s="396"/>
      <c r="CD110" s="396"/>
      <c r="CE110" s="396"/>
      <c r="CO110" s="401"/>
    </row>
    <row r="111" spans="1:93" x14ac:dyDescent="0.2">
      <c r="A111" s="141" t="s">
        <v>317</v>
      </c>
      <c r="B111" s="141" t="s">
        <v>102</v>
      </c>
      <c r="C111" s="135" t="str">
        <f t="shared" si="12"/>
        <v>JAPAN</v>
      </c>
      <c r="E111" s="492" t="str">
        <f t="shared" si="13"/>
        <v xml:space="preserve">اليابان </v>
      </c>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762">
        <v>0</v>
      </c>
      <c r="BH111" s="408" t="s">
        <v>564</v>
      </c>
      <c r="BI111" s="396"/>
      <c r="BJ111" s="396"/>
      <c r="BK111" s="396"/>
      <c r="BL111" s="396"/>
      <c r="BM111" s="396"/>
      <c r="BN111" s="396"/>
      <c r="BO111" s="396"/>
      <c r="BP111" s="396"/>
      <c r="BQ111" s="396"/>
      <c r="BR111" s="396"/>
      <c r="BS111" s="396"/>
      <c r="BT111" s="396"/>
      <c r="BU111" s="396"/>
      <c r="BV111" s="396"/>
      <c r="BW111" s="396"/>
      <c r="BX111" s="396"/>
      <c r="BY111" s="396"/>
      <c r="BZ111" s="396"/>
      <c r="CA111" s="396"/>
      <c r="CB111" s="396"/>
      <c r="CC111" s="396"/>
      <c r="CD111" s="396"/>
      <c r="CE111" s="396"/>
      <c r="CO111" s="401"/>
    </row>
    <row r="112" spans="1:93" x14ac:dyDescent="0.2">
      <c r="A112" s="141" t="s">
        <v>317</v>
      </c>
      <c r="B112" s="141" t="s">
        <v>102</v>
      </c>
      <c r="C112" s="135" t="str">
        <f t="shared" si="12"/>
        <v>KAZAKHSTAN</v>
      </c>
      <c r="E112" s="492" t="str">
        <f t="shared" si="13"/>
        <v xml:space="preserve">كازاخستان </v>
      </c>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762">
        <v>0</v>
      </c>
      <c r="BH112" s="408" t="s">
        <v>530</v>
      </c>
      <c r="BI112" s="396"/>
      <c r="BJ112" s="396"/>
      <c r="BK112" s="396"/>
      <c r="BL112" s="396"/>
      <c r="BM112" s="396"/>
      <c r="BN112" s="396"/>
      <c r="BO112" s="396"/>
      <c r="BP112" s="396"/>
      <c r="BQ112" s="396"/>
      <c r="BR112" s="396"/>
      <c r="BS112" s="396"/>
      <c r="BT112" s="396"/>
      <c r="BU112" s="396"/>
      <c r="BV112" s="396"/>
      <c r="BW112" s="396"/>
      <c r="BX112" s="396"/>
      <c r="BY112" s="396"/>
      <c r="BZ112" s="396"/>
      <c r="CA112" s="396"/>
      <c r="CB112" s="396"/>
      <c r="CC112" s="396"/>
      <c r="CD112" s="396"/>
      <c r="CE112" s="396"/>
      <c r="CO112" s="401"/>
    </row>
    <row r="113" spans="1:93" x14ac:dyDescent="0.2">
      <c r="A113" s="141" t="s">
        <v>317</v>
      </c>
      <c r="B113" s="141" t="s">
        <v>102</v>
      </c>
      <c r="C113" s="135" t="str">
        <f t="shared" si="12"/>
        <v>KOREA</v>
      </c>
      <c r="E113" s="492" t="str">
        <f t="shared" si="13"/>
        <v xml:space="preserve">كوريا </v>
      </c>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762">
        <v>0</v>
      </c>
      <c r="BH113" s="408" t="s">
        <v>565</v>
      </c>
      <c r="BI113" s="396"/>
      <c r="BJ113" s="396"/>
      <c r="BK113" s="396"/>
      <c r="BL113" s="396"/>
      <c r="BM113" s="396"/>
      <c r="BN113" s="396"/>
      <c r="BO113" s="396"/>
      <c r="BP113" s="396"/>
      <c r="BQ113" s="396"/>
      <c r="BR113" s="396"/>
      <c r="BS113" s="396"/>
      <c r="BT113" s="396"/>
      <c r="BU113" s="396"/>
      <c r="BV113" s="396"/>
      <c r="BW113" s="396"/>
      <c r="BX113" s="396"/>
      <c r="BY113" s="396"/>
      <c r="BZ113" s="396"/>
      <c r="CA113" s="396"/>
      <c r="CB113" s="396"/>
      <c r="CC113" s="396"/>
      <c r="CD113" s="396"/>
      <c r="CE113" s="396"/>
      <c r="CO113" s="401"/>
    </row>
    <row r="114" spans="1:93" x14ac:dyDescent="0.2">
      <c r="A114" s="141" t="s">
        <v>317</v>
      </c>
      <c r="B114" s="141" t="s">
        <v>102</v>
      </c>
      <c r="C114" s="135" t="str">
        <f t="shared" si="12"/>
        <v>LATVIA</v>
      </c>
      <c r="E114" s="492" t="str">
        <f t="shared" si="13"/>
        <v xml:space="preserve">لاتفيا </v>
      </c>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762">
        <v>0</v>
      </c>
      <c r="BH114" s="408" t="s">
        <v>113</v>
      </c>
      <c r="BI114" s="396"/>
      <c r="BJ114" s="396"/>
      <c r="BK114" s="396"/>
      <c r="BL114" s="396"/>
      <c r="BM114" s="396"/>
      <c r="BN114" s="396"/>
      <c r="BO114" s="396"/>
      <c r="BP114" s="396"/>
      <c r="BQ114" s="396"/>
      <c r="BR114" s="396"/>
      <c r="BS114" s="396"/>
      <c r="BT114" s="396"/>
      <c r="BU114" s="396"/>
      <c r="BV114" s="396"/>
      <c r="BW114" s="396"/>
      <c r="BX114" s="396"/>
      <c r="BY114" s="396"/>
      <c r="BZ114" s="396"/>
      <c r="CA114" s="396"/>
      <c r="CB114" s="396"/>
      <c r="CC114" s="396"/>
      <c r="CD114" s="396"/>
      <c r="CE114" s="396"/>
      <c r="CO114" s="401"/>
    </row>
    <row r="115" spans="1:93" x14ac:dyDescent="0.2">
      <c r="A115" s="141" t="s">
        <v>317</v>
      </c>
      <c r="B115" s="141" t="s">
        <v>102</v>
      </c>
      <c r="C115" s="135" t="str">
        <f t="shared" si="12"/>
        <v>LIBYA</v>
      </c>
      <c r="E115" s="492" t="str">
        <f t="shared" si="13"/>
        <v xml:space="preserve">ليبيا </v>
      </c>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762">
        <v>0</v>
      </c>
      <c r="BH115" s="408" t="s">
        <v>144</v>
      </c>
      <c r="BI115" s="396"/>
      <c r="BJ115" s="396"/>
      <c r="BK115" s="396"/>
      <c r="BL115" s="396"/>
      <c r="BM115" s="396"/>
      <c r="BN115" s="396"/>
      <c r="BO115" s="396"/>
      <c r="BP115" s="396"/>
      <c r="BQ115" s="396"/>
      <c r="BR115" s="396"/>
      <c r="BS115" s="396"/>
      <c r="BT115" s="396"/>
      <c r="BU115" s="396"/>
      <c r="BV115" s="396"/>
      <c r="BW115" s="396"/>
      <c r="BX115" s="396"/>
      <c r="BY115" s="396"/>
      <c r="BZ115" s="396"/>
      <c r="CA115" s="396"/>
      <c r="CB115" s="396"/>
      <c r="CC115" s="396"/>
      <c r="CD115" s="396"/>
      <c r="CE115" s="396"/>
      <c r="CO115" s="401"/>
    </row>
    <row r="116" spans="1:93" x14ac:dyDescent="0.2">
      <c r="A116" s="141" t="s">
        <v>317</v>
      </c>
      <c r="B116" s="141" t="s">
        <v>102</v>
      </c>
      <c r="C116" s="135" t="str">
        <f t="shared" si="12"/>
        <v>LITHUANIA</v>
      </c>
      <c r="E116" s="492" t="str">
        <f t="shared" si="13"/>
        <v xml:space="preserve">ليتوانيا </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762">
        <v>0</v>
      </c>
      <c r="BH116" s="408" t="s">
        <v>114</v>
      </c>
      <c r="BI116" s="396"/>
      <c r="BJ116" s="396"/>
      <c r="BK116" s="396"/>
      <c r="BL116" s="396"/>
      <c r="BM116" s="396"/>
      <c r="BN116" s="396"/>
      <c r="BO116" s="396"/>
      <c r="BP116" s="396"/>
      <c r="BQ116" s="396"/>
      <c r="BR116" s="396"/>
      <c r="BS116" s="396"/>
      <c r="BT116" s="396"/>
      <c r="BU116" s="396"/>
      <c r="BV116" s="396"/>
      <c r="BW116" s="396"/>
      <c r="BX116" s="396"/>
      <c r="BY116" s="396"/>
      <c r="BZ116" s="396"/>
      <c r="CA116" s="396"/>
      <c r="CB116" s="396"/>
      <c r="CC116" s="396"/>
      <c r="CD116" s="396"/>
      <c r="CE116" s="396"/>
      <c r="CO116" s="401"/>
    </row>
    <row r="117" spans="1:93" x14ac:dyDescent="0.2">
      <c r="A117" s="141" t="s">
        <v>317</v>
      </c>
      <c r="B117" s="141" t="s">
        <v>102</v>
      </c>
      <c r="C117" s="135" t="str">
        <f t="shared" si="12"/>
        <v>LUXEMBOU</v>
      </c>
      <c r="E117" s="492" t="str">
        <f t="shared" si="13"/>
        <v xml:space="preserve">لوكسمبورغ </v>
      </c>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762">
        <v>0</v>
      </c>
      <c r="BH117" s="408" t="s">
        <v>566</v>
      </c>
      <c r="BI117" s="396"/>
      <c r="BJ117" s="396"/>
      <c r="BK117" s="396"/>
      <c r="BL117" s="396"/>
      <c r="BM117" s="396"/>
      <c r="BN117" s="396"/>
      <c r="BO117" s="396"/>
      <c r="BP117" s="396"/>
      <c r="BQ117" s="396"/>
      <c r="BR117" s="396"/>
      <c r="BS117" s="396"/>
      <c r="BT117" s="396"/>
      <c r="BU117" s="396"/>
      <c r="BV117" s="396"/>
      <c r="BW117" s="396"/>
      <c r="BX117" s="396"/>
      <c r="BY117" s="396"/>
      <c r="BZ117" s="396"/>
      <c r="CA117" s="396"/>
      <c r="CB117" s="396"/>
      <c r="CC117" s="396"/>
      <c r="CD117" s="396"/>
      <c r="CE117" s="396"/>
      <c r="CO117" s="401"/>
    </row>
    <row r="118" spans="1:93" x14ac:dyDescent="0.2">
      <c r="A118" s="141" t="s">
        <v>317</v>
      </c>
      <c r="B118" s="141" t="s">
        <v>102</v>
      </c>
      <c r="C118" s="135" t="str">
        <f t="shared" si="12"/>
        <v>FYROM</v>
      </c>
      <c r="E118" s="492" t="str">
        <f t="shared" si="13"/>
        <v xml:space="preserve">جمهورية مقدونيا اليوغوسلافية السابقة </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762">
        <v>0</v>
      </c>
      <c r="BH118" s="408" t="s">
        <v>305</v>
      </c>
      <c r="BI118" s="396"/>
      <c r="BJ118" s="396"/>
      <c r="BK118" s="396"/>
      <c r="BL118" s="396"/>
      <c r="BM118" s="396"/>
      <c r="BN118" s="396"/>
      <c r="BO118" s="396"/>
      <c r="BP118" s="396"/>
      <c r="BQ118" s="396"/>
      <c r="BR118" s="396"/>
      <c r="BS118" s="396"/>
      <c r="BT118" s="396"/>
      <c r="BU118" s="396"/>
      <c r="BV118" s="396"/>
      <c r="BW118" s="396"/>
      <c r="BX118" s="396"/>
      <c r="BY118" s="396"/>
      <c r="BZ118" s="396"/>
      <c r="CA118" s="396"/>
      <c r="CB118" s="396"/>
      <c r="CC118" s="396"/>
      <c r="CD118" s="396"/>
      <c r="CE118" s="396"/>
      <c r="CO118" s="401"/>
    </row>
    <row r="119" spans="1:93" x14ac:dyDescent="0.2">
      <c r="A119" s="141" t="s">
        <v>317</v>
      </c>
      <c r="B119" s="141" t="s">
        <v>102</v>
      </c>
      <c r="C119" s="141" t="str">
        <f t="shared" ref="C119:C131" si="14">C42</f>
        <v>MALAYSIA</v>
      </c>
      <c r="E119" s="492" t="str">
        <f t="shared" ref="E119:E131" si="15">E42</f>
        <v xml:space="preserve">ماليزيا </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762">
        <v>0</v>
      </c>
      <c r="BH119" s="408" t="s">
        <v>653</v>
      </c>
      <c r="BI119" s="396"/>
      <c r="BJ119" s="396"/>
      <c r="BK119" s="396"/>
      <c r="BL119" s="396"/>
      <c r="BM119" s="396"/>
      <c r="BN119" s="396"/>
      <c r="BO119" s="396"/>
      <c r="BP119" s="396"/>
      <c r="BQ119" s="396"/>
      <c r="BR119" s="396"/>
      <c r="BS119" s="396"/>
      <c r="BT119" s="396"/>
      <c r="BU119" s="396"/>
      <c r="BV119" s="396"/>
      <c r="BW119" s="396"/>
      <c r="BX119" s="396"/>
      <c r="BY119" s="396"/>
      <c r="BZ119" s="396"/>
      <c r="CA119" s="396"/>
      <c r="CB119" s="396"/>
      <c r="CC119" s="396"/>
      <c r="CD119" s="396"/>
      <c r="CE119" s="396"/>
      <c r="CO119" s="401"/>
    </row>
    <row r="120" spans="1:93" x14ac:dyDescent="0.2">
      <c r="A120" s="141" t="s">
        <v>317</v>
      </c>
      <c r="B120" s="141" t="s">
        <v>102</v>
      </c>
      <c r="C120" s="135" t="str">
        <f t="shared" si="14"/>
        <v>MALTA</v>
      </c>
      <c r="E120" s="492" t="str">
        <f t="shared" si="15"/>
        <v xml:space="preserve">مالطا </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762">
        <v>0</v>
      </c>
      <c r="BH120" s="408" t="s">
        <v>110</v>
      </c>
      <c r="BI120" s="396"/>
      <c r="BJ120" s="396"/>
      <c r="BK120" s="396"/>
      <c r="BL120" s="396"/>
      <c r="BM120" s="396"/>
      <c r="BN120" s="396"/>
      <c r="BO120" s="396"/>
      <c r="BP120" s="396"/>
      <c r="BQ120" s="396"/>
      <c r="BR120" s="396"/>
      <c r="BS120" s="396"/>
      <c r="BT120" s="396"/>
      <c r="BU120" s="396"/>
      <c r="BV120" s="396"/>
      <c r="BW120" s="396"/>
      <c r="BX120" s="396"/>
      <c r="BY120" s="396"/>
      <c r="BZ120" s="396"/>
      <c r="CA120" s="396"/>
      <c r="CB120" s="396"/>
      <c r="CC120" s="396"/>
      <c r="CD120" s="396"/>
      <c r="CE120" s="396"/>
      <c r="CO120" s="401"/>
    </row>
    <row r="121" spans="1:93" x14ac:dyDescent="0.2">
      <c r="A121" s="141" t="s">
        <v>317</v>
      </c>
      <c r="B121" s="141" t="s">
        <v>102</v>
      </c>
      <c r="C121" s="135" t="str">
        <f t="shared" si="14"/>
        <v>MEXICO</v>
      </c>
      <c r="E121" s="492" t="str">
        <f t="shared" si="15"/>
        <v xml:space="preserve">المكسيك </v>
      </c>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762">
        <v>0</v>
      </c>
      <c r="BH121" s="408" t="s">
        <v>670</v>
      </c>
      <c r="BI121" s="396"/>
      <c r="BJ121" s="396"/>
      <c r="BK121" s="396"/>
      <c r="BL121" s="396"/>
      <c r="BM121" s="396"/>
      <c r="BN121" s="396"/>
      <c r="BO121" s="396"/>
      <c r="BP121" s="396"/>
      <c r="BQ121" s="396"/>
      <c r="BR121" s="396"/>
      <c r="BS121" s="396"/>
      <c r="BT121" s="396"/>
      <c r="BU121" s="396"/>
      <c r="BV121" s="396"/>
      <c r="BW121" s="396"/>
      <c r="BX121" s="396"/>
      <c r="BY121" s="396"/>
      <c r="BZ121" s="396"/>
      <c r="CA121" s="396"/>
      <c r="CB121" s="396"/>
      <c r="CC121" s="396"/>
      <c r="CD121" s="396"/>
      <c r="CE121" s="396"/>
      <c r="CO121" s="401"/>
    </row>
    <row r="122" spans="1:93" x14ac:dyDescent="0.2">
      <c r="A122" s="141" t="s">
        <v>317</v>
      </c>
      <c r="B122" s="141" t="s">
        <v>102</v>
      </c>
      <c r="C122" s="135" t="str">
        <f t="shared" si="14"/>
        <v>MONTENEGRO</v>
      </c>
      <c r="E122" s="492" t="str">
        <f t="shared" si="15"/>
        <v xml:space="preserve">الجبل الأسود </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762">
        <v>0</v>
      </c>
      <c r="BH122" s="408" t="s">
        <v>655</v>
      </c>
      <c r="BI122" s="396"/>
      <c r="BJ122" s="396"/>
      <c r="BK122" s="396"/>
      <c r="BL122" s="396"/>
      <c r="BM122" s="396"/>
      <c r="BN122" s="396"/>
      <c r="BO122" s="396"/>
      <c r="BP122" s="396"/>
      <c r="BQ122" s="396"/>
      <c r="BR122" s="396"/>
      <c r="BS122" s="396"/>
      <c r="BT122" s="396"/>
      <c r="BU122" s="396"/>
      <c r="BV122" s="396"/>
      <c r="BW122" s="396"/>
      <c r="BX122" s="396"/>
      <c r="BY122" s="396"/>
      <c r="BZ122" s="396"/>
      <c r="CA122" s="396"/>
      <c r="CB122" s="396"/>
      <c r="CC122" s="396"/>
      <c r="CD122" s="396"/>
      <c r="CE122" s="396"/>
      <c r="CO122" s="401"/>
    </row>
    <row r="123" spans="1:93" x14ac:dyDescent="0.2">
      <c r="A123" s="141" t="s">
        <v>317</v>
      </c>
      <c r="B123" s="141" t="s">
        <v>102</v>
      </c>
      <c r="C123" s="135" t="str">
        <f t="shared" si="14"/>
        <v>NETHLAND</v>
      </c>
      <c r="E123" s="492" t="str">
        <f t="shared" si="15"/>
        <v xml:space="preserve">هولندا </v>
      </c>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762">
        <v>0</v>
      </c>
      <c r="BH123" s="408" t="s">
        <v>671</v>
      </c>
      <c r="BI123" s="396"/>
      <c r="BJ123" s="396"/>
      <c r="BK123" s="396"/>
      <c r="BL123" s="396"/>
      <c r="BM123" s="396"/>
      <c r="BN123" s="396"/>
      <c r="BO123" s="396"/>
      <c r="BP123" s="396"/>
      <c r="BQ123" s="396"/>
      <c r="BR123" s="396"/>
      <c r="BS123" s="396"/>
      <c r="BT123" s="396"/>
      <c r="BU123" s="396"/>
      <c r="BV123" s="396"/>
      <c r="BW123" s="396"/>
      <c r="BX123" s="396"/>
      <c r="BY123" s="396"/>
      <c r="BZ123" s="396"/>
      <c r="CA123" s="396"/>
      <c r="CB123" s="396"/>
      <c r="CC123" s="396"/>
      <c r="CD123" s="396"/>
      <c r="CE123" s="396"/>
      <c r="CO123" s="401"/>
    </row>
    <row r="124" spans="1:93" x14ac:dyDescent="0.2">
      <c r="A124" s="141" t="s">
        <v>317</v>
      </c>
      <c r="B124" s="141" t="s">
        <v>102</v>
      </c>
      <c r="C124" s="135" t="str">
        <f t="shared" si="14"/>
        <v>NZ</v>
      </c>
      <c r="E124" s="492" t="str">
        <f t="shared" si="15"/>
        <v xml:space="preserve">نيوزيلندا </v>
      </c>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762">
        <v>0</v>
      </c>
      <c r="BH124" s="408" t="s">
        <v>567</v>
      </c>
      <c r="BI124" s="396"/>
      <c r="BJ124" s="396"/>
      <c r="BK124" s="396"/>
      <c r="BL124" s="396"/>
      <c r="BM124" s="396"/>
      <c r="BN124" s="396"/>
      <c r="BO124" s="396"/>
      <c r="BP124" s="396"/>
      <c r="BQ124" s="396"/>
      <c r="BR124" s="396"/>
      <c r="BS124" s="396"/>
      <c r="BT124" s="396"/>
      <c r="BU124" s="396"/>
      <c r="BV124" s="396"/>
      <c r="BW124" s="396"/>
      <c r="BX124" s="396"/>
      <c r="BY124" s="396"/>
      <c r="BZ124" s="396"/>
      <c r="CA124" s="396"/>
      <c r="CB124" s="396"/>
      <c r="CC124" s="396"/>
      <c r="CD124" s="396"/>
      <c r="CE124" s="396"/>
      <c r="CO124" s="401"/>
    </row>
    <row r="125" spans="1:93" x14ac:dyDescent="0.2">
      <c r="A125" s="141" t="s">
        <v>317</v>
      </c>
      <c r="B125" s="141" t="s">
        <v>102</v>
      </c>
      <c r="C125" s="135" t="str">
        <f t="shared" si="14"/>
        <v>NIGERIA</v>
      </c>
      <c r="E125" s="492" t="str">
        <f t="shared" si="15"/>
        <v xml:space="preserve">نيجيريا </v>
      </c>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762">
        <v>0</v>
      </c>
      <c r="BH125" s="408" t="s">
        <v>568</v>
      </c>
      <c r="BI125" s="396"/>
      <c r="BJ125" s="396"/>
      <c r="BK125" s="396"/>
      <c r="BL125" s="396"/>
      <c r="BM125" s="396"/>
      <c r="BN125" s="396"/>
      <c r="BO125" s="396"/>
      <c r="BP125" s="396"/>
      <c r="BQ125" s="396"/>
      <c r="BR125" s="396"/>
      <c r="BS125" s="396"/>
      <c r="BT125" s="396"/>
      <c r="BU125" s="396"/>
      <c r="BV125" s="396"/>
      <c r="BW125" s="396"/>
      <c r="BX125" s="396"/>
      <c r="BY125" s="396"/>
      <c r="BZ125" s="396"/>
      <c r="CA125" s="396"/>
      <c r="CB125" s="396"/>
      <c r="CC125" s="396"/>
      <c r="CD125" s="396"/>
      <c r="CE125" s="396"/>
      <c r="CO125" s="401"/>
    </row>
    <row r="126" spans="1:93" x14ac:dyDescent="0.2">
      <c r="A126" s="141" t="s">
        <v>317</v>
      </c>
      <c r="B126" s="141" t="s">
        <v>102</v>
      </c>
      <c r="C126" s="135" t="str">
        <f t="shared" si="14"/>
        <v>NORWAY</v>
      </c>
      <c r="E126" s="492" t="str">
        <f t="shared" si="15"/>
        <v xml:space="preserve">النرويج </v>
      </c>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762">
        <v>0</v>
      </c>
      <c r="BH126" s="408" t="s">
        <v>581</v>
      </c>
      <c r="BI126" s="396"/>
      <c r="BJ126" s="396"/>
      <c r="BK126" s="396"/>
      <c r="BL126" s="396"/>
      <c r="BM126" s="396"/>
      <c r="BN126" s="396"/>
      <c r="BO126" s="396"/>
      <c r="BP126" s="396"/>
      <c r="BQ126" s="396"/>
      <c r="BR126" s="396"/>
      <c r="BS126" s="396"/>
      <c r="BT126" s="396"/>
      <c r="BU126" s="396"/>
      <c r="BV126" s="396"/>
      <c r="BW126" s="396"/>
      <c r="BX126" s="396"/>
      <c r="BY126" s="396"/>
      <c r="BZ126" s="396"/>
      <c r="CA126" s="396"/>
      <c r="CB126" s="396"/>
      <c r="CC126" s="396"/>
      <c r="CD126" s="396"/>
      <c r="CE126" s="396"/>
      <c r="CO126" s="401"/>
    </row>
    <row r="127" spans="1:93" x14ac:dyDescent="0.2">
      <c r="A127" s="141" t="s">
        <v>317</v>
      </c>
      <c r="B127" s="141" t="s">
        <v>102</v>
      </c>
      <c r="C127" s="135" t="str">
        <f t="shared" si="14"/>
        <v>OMAN</v>
      </c>
      <c r="E127" s="492" t="str">
        <f t="shared" si="15"/>
        <v xml:space="preserve">عمان </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762">
        <v>0</v>
      </c>
      <c r="BH127" s="408" t="s">
        <v>678</v>
      </c>
      <c r="BI127" s="396"/>
      <c r="BJ127" s="396"/>
      <c r="BK127" s="396"/>
      <c r="BL127" s="396"/>
      <c r="BM127" s="396"/>
      <c r="BN127" s="396"/>
      <c r="BO127" s="396"/>
      <c r="BP127" s="396"/>
      <c r="BQ127" s="396"/>
      <c r="BR127" s="396"/>
      <c r="BS127" s="396"/>
      <c r="BT127" s="396"/>
      <c r="BU127" s="396"/>
      <c r="BV127" s="396"/>
      <c r="BW127" s="396"/>
      <c r="BX127" s="396"/>
      <c r="BY127" s="396"/>
      <c r="BZ127" s="396"/>
      <c r="CA127" s="396"/>
      <c r="CB127" s="396"/>
      <c r="CC127" s="396"/>
      <c r="CD127" s="396"/>
      <c r="CE127" s="396"/>
      <c r="CO127" s="401"/>
    </row>
    <row r="128" spans="1:93" x14ac:dyDescent="0.2">
      <c r="A128" s="141" t="s">
        <v>317</v>
      </c>
      <c r="B128" s="141" t="s">
        <v>102</v>
      </c>
      <c r="C128" s="135" t="str">
        <f t="shared" si="14"/>
        <v>OTHERASIA</v>
      </c>
      <c r="E128" s="492" t="str">
        <f t="shared" si="15"/>
        <v xml:space="preserve">غيرها من آسيا وأوقيانوسيا </v>
      </c>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762">
        <v>0</v>
      </c>
      <c r="BH128" s="408" t="s">
        <v>307</v>
      </c>
      <c r="BI128" s="396"/>
      <c r="BJ128" s="396"/>
      <c r="BK128" s="396"/>
      <c r="BL128" s="396"/>
      <c r="BM128" s="396"/>
      <c r="BN128" s="396"/>
      <c r="BO128" s="396"/>
      <c r="BP128" s="396"/>
      <c r="BQ128" s="396"/>
      <c r="BR128" s="396"/>
      <c r="BS128" s="396"/>
      <c r="BT128" s="396"/>
      <c r="BU128" s="396"/>
      <c r="BV128" s="396"/>
      <c r="BW128" s="396"/>
      <c r="BX128" s="396"/>
      <c r="BY128" s="396"/>
      <c r="BZ128" s="396"/>
      <c r="CA128" s="396"/>
      <c r="CB128" s="396"/>
      <c r="CC128" s="396"/>
      <c r="CD128" s="396"/>
      <c r="CE128" s="396"/>
      <c r="CO128" s="401"/>
    </row>
    <row r="129" spans="1:93" x14ac:dyDescent="0.2">
      <c r="A129" s="141" t="s">
        <v>317</v>
      </c>
      <c r="B129" s="141" t="s">
        <v>102</v>
      </c>
      <c r="C129" s="135" t="str">
        <f t="shared" si="14"/>
        <v>OTHFUSSR</v>
      </c>
      <c r="E129" s="492" t="str">
        <f t="shared" si="15"/>
        <v xml:space="preserve">غيرها من الاتحاد السوفيتي السابق </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762">
        <v>0</v>
      </c>
      <c r="BH129" s="408" t="s">
        <v>846</v>
      </c>
      <c r="BI129" s="396"/>
      <c r="BJ129" s="396"/>
      <c r="BK129" s="396"/>
      <c r="BL129" s="396"/>
      <c r="BM129" s="396"/>
      <c r="BN129" s="396"/>
      <c r="BO129" s="396"/>
      <c r="BP129" s="396"/>
      <c r="BQ129" s="396"/>
      <c r="BR129" s="396"/>
      <c r="BS129" s="396"/>
      <c r="BT129" s="396"/>
      <c r="BU129" s="396"/>
      <c r="BV129" s="396"/>
      <c r="BW129" s="396"/>
      <c r="BX129" s="396"/>
      <c r="BY129" s="396"/>
      <c r="BZ129" s="396"/>
      <c r="CA129" s="396"/>
      <c r="CB129" s="396"/>
      <c r="CC129" s="396"/>
      <c r="CD129" s="396"/>
      <c r="CE129" s="396"/>
      <c r="CO129" s="401"/>
    </row>
    <row r="130" spans="1:93" x14ac:dyDescent="0.2">
      <c r="A130" s="141" t="s">
        <v>317</v>
      </c>
      <c r="B130" s="141" t="s">
        <v>102</v>
      </c>
      <c r="C130" s="135" t="str">
        <f t="shared" si="14"/>
        <v>PAPUANEWGU</v>
      </c>
      <c r="E130" s="492" t="str">
        <f t="shared" si="15"/>
        <v xml:space="preserve">بابوا غينيا الجديدة </v>
      </c>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762">
        <v>0</v>
      </c>
      <c r="BH130" s="408" t="s">
        <v>846</v>
      </c>
      <c r="BI130" s="396"/>
      <c r="BJ130" s="396"/>
      <c r="BK130" s="396"/>
      <c r="BL130" s="396"/>
      <c r="BM130" s="396"/>
      <c r="BN130" s="396"/>
      <c r="BO130" s="396"/>
      <c r="BP130" s="396"/>
      <c r="BQ130" s="396"/>
      <c r="BR130" s="396"/>
      <c r="BS130" s="396"/>
      <c r="BT130" s="396"/>
      <c r="BU130" s="396"/>
      <c r="BV130" s="396"/>
      <c r="BW130" s="396"/>
      <c r="BX130" s="396"/>
      <c r="BY130" s="396"/>
      <c r="BZ130" s="396"/>
      <c r="CA130" s="396"/>
      <c r="CB130" s="396"/>
      <c r="CC130" s="396"/>
      <c r="CD130" s="396"/>
      <c r="CE130" s="396"/>
      <c r="CO130" s="401"/>
    </row>
    <row r="131" spans="1:93" x14ac:dyDescent="0.2">
      <c r="A131" s="141" t="s">
        <v>317</v>
      </c>
      <c r="B131" s="141" t="s">
        <v>102</v>
      </c>
      <c r="C131" s="135" t="str">
        <f t="shared" si="14"/>
        <v>PERU</v>
      </c>
      <c r="E131" s="492" t="str">
        <f t="shared" si="15"/>
        <v xml:space="preserve">البيرو </v>
      </c>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762">
        <v>0</v>
      </c>
      <c r="BH131" s="408" t="s">
        <v>846</v>
      </c>
      <c r="BI131" s="396"/>
      <c r="BJ131" s="396"/>
      <c r="BK131" s="396"/>
      <c r="BL131" s="396"/>
      <c r="BM131" s="396"/>
      <c r="BN131" s="396"/>
      <c r="BO131" s="396"/>
      <c r="BP131" s="396"/>
      <c r="BQ131" s="396"/>
      <c r="BR131" s="396"/>
      <c r="BS131" s="396"/>
      <c r="BT131" s="396"/>
      <c r="BU131" s="396"/>
      <c r="BV131" s="396"/>
      <c r="BW131" s="396"/>
      <c r="BX131" s="396"/>
      <c r="BY131" s="396"/>
      <c r="BZ131" s="396"/>
      <c r="CA131" s="396"/>
      <c r="CB131" s="396"/>
      <c r="CC131" s="396"/>
      <c r="CD131" s="396"/>
      <c r="CE131" s="396"/>
      <c r="CO131" s="401"/>
    </row>
    <row r="132" spans="1:93" x14ac:dyDescent="0.2">
      <c r="A132" s="141" t="s">
        <v>317</v>
      </c>
      <c r="B132" s="141" t="s">
        <v>102</v>
      </c>
      <c r="C132" s="135" t="str">
        <f t="shared" ref="C132:C151" si="16">C55</f>
        <v>POLAND</v>
      </c>
      <c r="E132" s="492" t="str">
        <f t="shared" ref="E132:E151" si="17">E55</f>
        <v xml:space="preserve">بولندا </v>
      </c>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762">
        <v>0</v>
      </c>
      <c r="BH132" s="408" t="s">
        <v>569</v>
      </c>
      <c r="BI132" s="396"/>
      <c r="BJ132" s="396"/>
      <c r="BK132" s="396"/>
      <c r="BL132" s="396"/>
      <c r="BM132" s="396"/>
      <c r="BN132" s="396"/>
      <c r="BO132" s="396"/>
      <c r="BP132" s="396"/>
      <c r="BQ132" s="396"/>
      <c r="BR132" s="396"/>
      <c r="BS132" s="396"/>
      <c r="BT132" s="396"/>
      <c r="BU132" s="396"/>
      <c r="BV132" s="396"/>
      <c r="BW132" s="396"/>
      <c r="BX132" s="396"/>
      <c r="BY132" s="396"/>
      <c r="BZ132" s="396"/>
      <c r="CA132" s="396"/>
      <c r="CB132" s="396"/>
      <c r="CC132" s="396"/>
      <c r="CD132" s="396"/>
      <c r="CE132" s="396"/>
      <c r="CO132" s="401"/>
    </row>
    <row r="133" spans="1:93" x14ac:dyDescent="0.2">
      <c r="A133" s="141" t="s">
        <v>317</v>
      </c>
      <c r="B133" s="141" t="s">
        <v>102</v>
      </c>
      <c r="C133" s="135" t="str">
        <f t="shared" si="16"/>
        <v>PORTUGAL</v>
      </c>
      <c r="E133" s="492" t="str">
        <f t="shared" si="17"/>
        <v xml:space="preserve">البرتغال </v>
      </c>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762">
        <v>0</v>
      </c>
      <c r="BH133" s="408" t="s">
        <v>570</v>
      </c>
      <c r="BI133" s="396"/>
      <c r="BJ133" s="396"/>
      <c r="BK133" s="396"/>
      <c r="BL133" s="396"/>
      <c r="BM133" s="396"/>
      <c r="BN133" s="396"/>
      <c r="BO133" s="396"/>
      <c r="BP133" s="396"/>
      <c r="BQ133" s="396"/>
      <c r="BR133" s="396"/>
      <c r="BS133" s="396"/>
      <c r="BT133" s="396"/>
      <c r="BU133" s="396"/>
      <c r="BV133" s="396"/>
      <c r="BW133" s="396"/>
      <c r="BX133" s="396"/>
      <c r="BY133" s="396"/>
      <c r="BZ133" s="396"/>
      <c r="CA133" s="396"/>
      <c r="CB133" s="396"/>
      <c r="CC133" s="396"/>
      <c r="CD133" s="396"/>
      <c r="CE133" s="396"/>
      <c r="CO133" s="401"/>
    </row>
    <row r="134" spans="1:93" x14ac:dyDescent="0.2">
      <c r="A134" s="141" t="s">
        <v>317</v>
      </c>
      <c r="B134" s="141" t="s">
        <v>102</v>
      </c>
      <c r="C134" s="135" t="str">
        <f t="shared" si="16"/>
        <v>QATAR</v>
      </c>
      <c r="E134" s="492" t="str">
        <f t="shared" si="17"/>
        <v xml:space="preserve">قطر </v>
      </c>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762">
        <v>0</v>
      </c>
      <c r="BH134" s="408" t="s">
        <v>672</v>
      </c>
      <c r="BI134" s="396"/>
      <c r="BJ134" s="396"/>
      <c r="BK134" s="396"/>
      <c r="BL134" s="396"/>
      <c r="BM134" s="396"/>
      <c r="BN134" s="396"/>
      <c r="BO134" s="396"/>
      <c r="BP134" s="396"/>
      <c r="BQ134" s="396"/>
      <c r="BR134" s="396"/>
      <c r="BS134" s="396"/>
      <c r="BT134" s="396"/>
      <c r="BU134" s="396"/>
      <c r="BV134" s="396"/>
      <c r="BW134" s="396"/>
      <c r="BX134" s="396"/>
      <c r="BY134" s="396"/>
      <c r="BZ134" s="396"/>
      <c r="CA134" s="396"/>
      <c r="CB134" s="396"/>
      <c r="CC134" s="396"/>
      <c r="CD134" s="396"/>
      <c r="CE134" s="396"/>
      <c r="CO134" s="401"/>
    </row>
    <row r="135" spans="1:93" x14ac:dyDescent="0.2">
      <c r="A135" s="141" t="s">
        <v>317</v>
      </c>
      <c r="B135" s="141" t="s">
        <v>102</v>
      </c>
      <c r="C135" s="135" t="str">
        <f t="shared" si="16"/>
        <v>ROMANIA</v>
      </c>
      <c r="E135" s="492" t="str">
        <f t="shared" si="17"/>
        <v xml:space="preserve">رومانيا </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762">
        <v>0</v>
      </c>
      <c r="BH135" s="408" t="s">
        <v>111</v>
      </c>
      <c r="BI135" s="396"/>
      <c r="BJ135" s="396"/>
      <c r="BK135" s="396"/>
      <c r="BL135" s="396"/>
      <c r="BM135" s="396"/>
      <c r="BN135" s="396"/>
      <c r="BO135" s="396"/>
      <c r="BP135" s="396"/>
      <c r="BQ135" s="396"/>
      <c r="BR135" s="396"/>
      <c r="BS135" s="396"/>
      <c r="BT135" s="396"/>
      <c r="BU135" s="396"/>
      <c r="BV135" s="396"/>
      <c r="BW135" s="396"/>
      <c r="BX135" s="396"/>
      <c r="BY135" s="396"/>
      <c r="BZ135" s="396"/>
      <c r="CA135" s="396"/>
      <c r="CB135" s="396"/>
      <c r="CC135" s="396"/>
      <c r="CD135" s="396"/>
      <c r="CE135" s="396"/>
      <c r="CO135" s="401"/>
    </row>
    <row r="136" spans="1:93" x14ac:dyDescent="0.2">
      <c r="A136" s="141" t="s">
        <v>317</v>
      </c>
      <c r="B136" s="141" t="s">
        <v>102</v>
      </c>
      <c r="C136" s="135" t="str">
        <f t="shared" si="16"/>
        <v>RUSSIA</v>
      </c>
      <c r="E136" s="492" t="str">
        <f t="shared" si="17"/>
        <v xml:space="preserve">الاتحاد الروسي </v>
      </c>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762">
        <v>0</v>
      </c>
      <c r="BH136" s="408" t="s">
        <v>584</v>
      </c>
      <c r="BI136" s="396"/>
      <c r="BJ136" s="396"/>
      <c r="BK136" s="396"/>
      <c r="BL136" s="396"/>
      <c r="BM136" s="396"/>
      <c r="BN136" s="396"/>
      <c r="BO136" s="396"/>
      <c r="BP136" s="396"/>
      <c r="BQ136" s="396"/>
      <c r="BR136" s="396"/>
      <c r="BS136" s="396"/>
      <c r="BT136" s="396"/>
      <c r="BU136" s="396"/>
      <c r="BV136" s="396"/>
      <c r="BW136" s="396"/>
      <c r="BX136" s="396"/>
      <c r="BY136" s="396"/>
      <c r="BZ136" s="396"/>
      <c r="CA136" s="396"/>
      <c r="CB136" s="396"/>
      <c r="CC136" s="396"/>
      <c r="CD136" s="396"/>
      <c r="CE136" s="396"/>
      <c r="CO136" s="401"/>
    </row>
    <row r="137" spans="1:93" x14ac:dyDescent="0.2">
      <c r="A137" s="141" t="s">
        <v>317</v>
      </c>
      <c r="B137" s="141" t="s">
        <v>102</v>
      </c>
      <c r="C137" s="135" t="str">
        <f t="shared" si="16"/>
        <v>SERBIA</v>
      </c>
      <c r="E137" s="533" t="str">
        <f t="shared" si="17"/>
        <v xml:space="preserve">صربيا </v>
      </c>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761">
        <v>0</v>
      </c>
      <c r="BH137" s="668" t="s">
        <v>659</v>
      </c>
      <c r="BI137" s="396"/>
      <c r="BJ137" s="396"/>
      <c r="BK137" s="396"/>
      <c r="BL137" s="396"/>
      <c r="BM137" s="396"/>
      <c r="BN137" s="396"/>
      <c r="BO137" s="396"/>
      <c r="BP137" s="396"/>
      <c r="BQ137" s="396"/>
      <c r="BR137" s="396"/>
      <c r="BS137" s="396"/>
      <c r="BT137" s="396"/>
      <c r="BU137" s="396"/>
      <c r="BV137" s="396"/>
      <c r="BW137" s="396"/>
      <c r="BX137" s="396"/>
      <c r="BY137" s="396"/>
      <c r="BZ137" s="396"/>
      <c r="CA137" s="396"/>
      <c r="CB137" s="396"/>
      <c r="CC137" s="396"/>
      <c r="CD137" s="396"/>
      <c r="CE137" s="396"/>
      <c r="CO137" s="406"/>
    </row>
    <row r="138" spans="1:93" x14ac:dyDescent="0.2">
      <c r="A138" s="141" t="s">
        <v>317</v>
      </c>
      <c r="B138" s="141" t="s">
        <v>102</v>
      </c>
      <c r="C138" s="135" t="str">
        <f t="shared" si="16"/>
        <v>SLOVAKIA</v>
      </c>
      <c r="E138" s="533" t="str">
        <f t="shared" si="17"/>
        <v xml:space="preserve">الجمهورية السلوفاكية </v>
      </c>
      <c r="F138" s="160"/>
      <c r="G138" s="160"/>
      <c r="H138" s="160"/>
      <c r="I138" s="160"/>
      <c r="J138" s="160"/>
      <c r="K138" s="160"/>
      <c r="L138" s="160"/>
      <c r="M138" s="160"/>
      <c r="N138" s="160"/>
      <c r="O138" s="160"/>
      <c r="P138" s="160"/>
      <c r="Q138" s="140"/>
      <c r="R138" s="160"/>
      <c r="S138" s="160"/>
      <c r="T138" s="160"/>
      <c r="U138" s="160"/>
      <c r="V138" s="160"/>
      <c r="W138" s="160"/>
      <c r="X138" s="160"/>
      <c r="Y138" s="160"/>
      <c r="Z138" s="160"/>
      <c r="AA138" s="160"/>
      <c r="AB138" s="761">
        <v>0</v>
      </c>
      <c r="BH138" s="668" t="s">
        <v>583</v>
      </c>
      <c r="BI138" s="396"/>
      <c r="BJ138" s="396"/>
      <c r="BK138" s="396"/>
      <c r="BL138" s="396"/>
      <c r="BM138" s="396"/>
      <c r="BN138" s="396"/>
      <c r="BO138" s="396"/>
      <c r="BP138" s="396"/>
      <c r="BQ138" s="396"/>
      <c r="BR138" s="396"/>
      <c r="BS138" s="396"/>
      <c r="BT138" s="396"/>
      <c r="BU138" s="396"/>
      <c r="BV138" s="396"/>
      <c r="BW138" s="396"/>
      <c r="BX138" s="396"/>
      <c r="BY138" s="396"/>
      <c r="BZ138" s="396"/>
      <c r="CA138" s="396"/>
      <c r="CB138" s="396"/>
      <c r="CC138" s="396"/>
      <c r="CD138" s="396"/>
      <c r="CE138" s="396"/>
      <c r="CO138" s="406"/>
    </row>
    <row r="139" spans="1:93" x14ac:dyDescent="0.2">
      <c r="A139" s="141" t="s">
        <v>317</v>
      </c>
      <c r="B139" s="141" t="s">
        <v>102</v>
      </c>
      <c r="C139" s="135" t="str">
        <f t="shared" si="16"/>
        <v>SLOVENIA</v>
      </c>
      <c r="E139" s="533" t="str">
        <f t="shared" si="17"/>
        <v xml:space="preserve">سلوفينيا </v>
      </c>
      <c r="F139" s="160"/>
      <c r="G139" s="160"/>
      <c r="H139" s="160"/>
      <c r="I139" s="160"/>
      <c r="J139" s="160"/>
      <c r="K139" s="160"/>
      <c r="L139" s="160"/>
      <c r="M139" s="160"/>
      <c r="N139" s="160"/>
      <c r="O139" s="160"/>
      <c r="P139" s="160"/>
      <c r="Q139" s="140"/>
      <c r="R139" s="160"/>
      <c r="S139" s="160"/>
      <c r="T139" s="160"/>
      <c r="U139" s="160"/>
      <c r="V139" s="160"/>
      <c r="W139" s="160"/>
      <c r="X139" s="160"/>
      <c r="Y139" s="160"/>
      <c r="Z139" s="160"/>
      <c r="AA139" s="160"/>
      <c r="AB139" s="761">
        <v>0</v>
      </c>
      <c r="BH139" s="668" t="s">
        <v>116</v>
      </c>
      <c r="BI139" s="396"/>
      <c r="BJ139" s="396"/>
      <c r="BK139" s="396"/>
      <c r="BL139" s="396"/>
      <c r="BM139" s="396"/>
      <c r="BN139" s="396"/>
      <c r="BO139" s="396"/>
      <c r="BP139" s="396"/>
      <c r="BQ139" s="396"/>
      <c r="BR139" s="396"/>
      <c r="BS139" s="396"/>
      <c r="BT139" s="396"/>
      <c r="BU139" s="396"/>
      <c r="BV139" s="396"/>
      <c r="BW139" s="396"/>
      <c r="BX139" s="396"/>
      <c r="BY139" s="396"/>
      <c r="BZ139" s="396"/>
      <c r="CA139" s="396"/>
      <c r="CB139" s="396"/>
      <c r="CC139" s="396"/>
      <c r="CD139" s="396"/>
      <c r="CE139" s="396"/>
      <c r="CO139" s="406"/>
    </row>
    <row r="140" spans="1:93" x14ac:dyDescent="0.2">
      <c r="A140" s="141" t="s">
        <v>317</v>
      </c>
      <c r="B140" s="141" t="s">
        <v>102</v>
      </c>
      <c r="C140" s="135" t="str">
        <f t="shared" si="16"/>
        <v>SPAIN</v>
      </c>
      <c r="E140" s="533" t="str">
        <f t="shared" si="17"/>
        <v xml:space="preserve">إسبانيا </v>
      </c>
      <c r="F140" s="160"/>
      <c r="G140" s="160"/>
      <c r="H140" s="160"/>
      <c r="I140" s="160"/>
      <c r="J140" s="160"/>
      <c r="K140" s="160"/>
      <c r="L140" s="160"/>
      <c r="M140" s="160"/>
      <c r="N140" s="160"/>
      <c r="O140" s="160"/>
      <c r="P140" s="160"/>
      <c r="Q140" s="140"/>
      <c r="R140" s="160"/>
      <c r="S140" s="160"/>
      <c r="T140" s="160"/>
      <c r="U140" s="160"/>
      <c r="V140" s="160"/>
      <c r="W140" s="160"/>
      <c r="X140" s="160"/>
      <c r="Y140" s="160"/>
      <c r="Z140" s="160"/>
      <c r="AA140" s="160"/>
      <c r="AB140" s="761">
        <v>0</v>
      </c>
      <c r="BH140" s="668" t="s">
        <v>572</v>
      </c>
      <c r="BI140" s="396"/>
      <c r="BJ140" s="396"/>
      <c r="BK140" s="396"/>
      <c r="BL140" s="396"/>
      <c r="BM140" s="396"/>
      <c r="BN140" s="396"/>
      <c r="BO140" s="396"/>
      <c r="BP140" s="396"/>
      <c r="BQ140" s="396"/>
      <c r="BR140" s="396"/>
      <c r="BS140" s="396"/>
      <c r="BT140" s="396"/>
      <c r="BU140" s="396"/>
      <c r="BV140" s="396"/>
      <c r="BW140" s="396"/>
      <c r="BX140" s="396"/>
      <c r="BY140" s="396"/>
      <c r="BZ140" s="396"/>
      <c r="CA140" s="396"/>
      <c r="CB140" s="396"/>
      <c r="CC140" s="396"/>
      <c r="CD140" s="396"/>
      <c r="CE140" s="396"/>
      <c r="CO140" s="406"/>
    </row>
    <row r="141" spans="1:93" x14ac:dyDescent="0.2">
      <c r="A141" s="141" t="s">
        <v>317</v>
      </c>
      <c r="B141" s="141" t="s">
        <v>102</v>
      </c>
      <c r="C141" s="135" t="str">
        <f t="shared" si="16"/>
        <v>SWEDEN</v>
      </c>
      <c r="E141" s="533" t="str">
        <f t="shared" si="17"/>
        <v xml:space="preserve">السويد </v>
      </c>
      <c r="F141" s="160"/>
      <c r="G141" s="160"/>
      <c r="H141" s="160"/>
      <c r="I141" s="160"/>
      <c r="J141" s="160"/>
      <c r="K141" s="160"/>
      <c r="L141" s="160"/>
      <c r="M141" s="160"/>
      <c r="N141" s="160"/>
      <c r="O141" s="160"/>
      <c r="P141" s="160"/>
      <c r="Q141" s="140"/>
      <c r="R141" s="160"/>
      <c r="S141" s="160"/>
      <c r="T141" s="160"/>
      <c r="U141" s="160"/>
      <c r="V141" s="160"/>
      <c r="W141" s="160"/>
      <c r="X141" s="160"/>
      <c r="Y141" s="160"/>
      <c r="Z141" s="160"/>
      <c r="AA141" s="160"/>
      <c r="AB141" s="761">
        <v>0</v>
      </c>
      <c r="BH141" s="668" t="s">
        <v>573</v>
      </c>
      <c r="BI141" s="396"/>
      <c r="BJ141" s="396"/>
      <c r="BK141" s="396"/>
      <c r="BL141" s="396"/>
      <c r="BM141" s="396"/>
      <c r="BN141" s="396"/>
      <c r="BO141" s="396"/>
      <c r="BP141" s="396"/>
      <c r="BQ141" s="396"/>
      <c r="BR141" s="396"/>
      <c r="BS141" s="396"/>
      <c r="BT141" s="396"/>
      <c r="BU141" s="396"/>
      <c r="BV141" s="396"/>
      <c r="BW141" s="396"/>
      <c r="BX141" s="396"/>
      <c r="BY141" s="396"/>
      <c r="BZ141" s="396"/>
      <c r="CA141" s="396"/>
      <c r="CB141" s="396"/>
      <c r="CC141" s="396"/>
      <c r="CD141" s="396"/>
      <c r="CE141" s="396"/>
      <c r="CO141" s="406"/>
    </row>
    <row r="142" spans="1:93" x14ac:dyDescent="0.2">
      <c r="A142" s="141" t="s">
        <v>317</v>
      </c>
      <c r="B142" s="141" t="s">
        <v>102</v>
      </c>
      <c r="C142" s="135" t="str">
        <f t="shared" si="16"/>
        <v>SWITLAND</v>
      </c>
      <c r="E142" s="533" t="str">
        <f t="shared" si="17"/>
        <v xml:space="preserve">سويسرا </v>
      </c>
      <c r="F142" s="160"/>
      <c r="G142" s="160"/>
      <c r="H142" s="160"/>
      <c r="I142" s="160"/>
      <c r="J142" s="160"/>
      <c r="K142" s="160"/>
      <c r="L142" s="160"/>
      <c r="M142" s="160"/>
      <c r="N142" s="160"/>
      <c r="O142" s="160"/>
      <c r="P142" s="160"/>
      <c r="Q142" s="140"/>
      <c r="R142" s="160"/>
      <c r="S142" s="160"/>
      <c r="T142" s="160"/>
      <c r="U142" s="160"/>
      <c r="V142" s="160"/>
      <c r="W142" s="160"/>
      <c r="X142" s="160"/>
      <c r="Y142" s="160"/>
      <c r="Z142" s="160"/>
      <c r="AA142" s="160"/>
      <c r="AB142" s="761">
        <v>0</v>
      </c>
      <c r="BH142" s="668" t="s">
        <v>673</v>
      </c>
      <c r="BI142" s="396"/>
      <c r="BJ142" s="396"/>
      <c r="BK142" s="396"/>
      <c r="BL142" s="396"/>
      <c r="BM142" s="396"/>
      <c r="BN142" s="396"/>
      <c r="BO142" s="396"/>
      <c r="BP142" s="396"/>
      <c r="BQ142" s="396"/>
      <c r="BR142" s="396"/>
      <c r="BS142" s="396"/>
      <c r="BT142" s="396"/>
      <c r="BU142" s="396"/>
      <c r="BV142" s="396"/>
      <c r="BW142" s="396"/>
      <c r="BX142" s="396"/>
      <c r="BY142" s="396"/>
      <c r="BZ142" s="396"/>
      <c r="CA142" s="396"/>
      <c r="CB142" s="396"/>
      <c r="CC142" s="396"/>
      <c r="CD142" s="396"/>
      <c r="CE142" s="396"/>
      <c r="CO142" s="406"/>
    </row>
    <row r="143" spans="1:93" x14ac:dyDescent="0.2">
      <c r="A143" s="141" t="s">
        <v>317</v>
      </c>
      <c r="B143" s="141" t="s">
        <v>102</v>
      </c>
      <c r="C143" s="135" t="str">
        <f t="shared" si="16"/>
        <v>TRINIDAD</v>
      </c>
      <c r="E143" s="533" t="str">
        <f t="shared" si="17"/>
        <v xml:space="preserve">ترينيداد وتوباغو </v>
      </c>
      <c r="F143" s="160"/>
      <c r="G143" s="160"/>
      <c r="H143" s="160"/>
      <c r="I143" s="160"/>
      <c r="J143" s="160"/>
      <c r="K143" s="160"/>
      <c r="L143" s="160"/>
      <c r="M143" s="160"/>
      <c r="N143" s="160"/>
      <c r="O143" s="160"/>
      <c r="P143" s="160"/>
      <c r="Q143" s="140"/>
      <c r="R143" s="160"/>
      <c r="S143" s="160"/>
      <c r="T143" s="160"/>
      <c r="U143" s="160"/>
      <c r="V143" s="160"/>
      <c r="W143" s="160"/>
      <c r="X143" s="160"/>
      <c r="Y143" s="160"/>
      <c r="Z143" s="160"/>
      <c r="AA143" s="160"/>
      <c r="AB143" s="761">
        <v>0</v>
      </c>
      <c r="BH143" s="668" t="s">
        <v>103</v>
      </c>
      <c r="BI143" s="396"/>
      <c r="BJ143" s="396"/>
      <c r="BK143" s="396"/>
      <c r="BL143" s="396"/>
      <c r="BM143" s="396"/>
      <c r="BN143" s="396"/>
      <c r="BO143" s="396"/>
      <c r="BP143" s="396"/>
      <c r="BQ143" s="396"/>
      <c r="BR143" s="396"/>
      <c r="BS143" s="396"/>
      <c r="BT143" s="396"/>
      <c r="BU143" s="396"/>
      <c r="BV143" s="396"/>
      <c r="BW143" s="396"/>
      <c r="BX143" s="396"/>
      <c r="BY143" s="396"/>
      <c r="BZ143" s="396"/>
      <c r="CA143" s="396"/>
      <c r="CB143" s="396"/>
      <c r="CC143" s="396"/>
      <c r="CD143" s="396"/>
      <c r="CE143" s="396"/>
      <c r="CO143" s="406"/>
    </row>
    <row r="144" spans="1:93" x14ac:dyDescent="0.2">
      <c r="A144" s="141" t="s">
        <v>317</v>
      </c>
      <c r="B144" s="141" t="s">
        <v>102</v>
      </c>
      <c r="C144" s="135" t="str">
        <f t="shared" si="16"/>
        <v>TURKEY</v>
      </c>
      <c r="E144" s="533" t="str">
        <f t="shared" si="17"/>
        <v xml:space="preserve">تركيا </v>
      </c>
      <c r="F144" s="160"/>
      <c r="G144" s="160"/>
      <c r="H144" s="160"/>
      <c r="I144" s="160"/>
      <c r="J144" s="160"/>
      <c r="K144" s="160"/>
      <c r="L144" s="160"/>
      <c r="M144" s="160"/>
      <c r="N144" s="160"/>
      <c r="O144" s="160"/>
      <c r="P144" s="160"/>
      <c r="Q144" s="140"/>
      <c r="R144" s="160"/>
      <c r="S144" s="160"/>
      <c r="T144" s="160"/>
      <c r="U144" s="160"/>
      <c r="V144" s="160"/>
      <c r="W144" s="160"/>
      <c r="X144" s="160"/>
      <c r="Y144" s="160"/>
      <c r="Z144" s="160"/>
      <c r="AA144" s="160"/>
      <c r="AB144" s="761">
        <v>0</v>
      </c>
      <c r="BH144" s="668" t="s">
        <v>574</v>
      </c>
      <c r="BI144" s="396"/>
      <c r="BJ144" s="396"/>
      <c r="BK144" s="396"/>
      <c r="BL144" s="396"/>
      <c r="BM144" s="396"/>
      <c r="BN144" s="396"/>
      <c r="BO144" s="396"/>
      <c r="BP144" s="396"/>
      <c r="BQ144" s="396"/>
      <c r="BR144" s="396"/>
      <c r="BS144" s="396"/>
      <c r="BT144" s="396"/>
      <c r="BU144" s="396"/>
      <c r="BV144" s="396"/>
      <c r="BW144" s="396"/>
      <c r="BX144" s="396"/>
      <c r="BY144" s="396"/>
      <c r="BZ144" s="396"/>
      <c r="CA144" s="396"/>
      <c r="CB144" s="396"/>
      <c r="CC144" s="396"/>
      <c r="CD144" s="396"/>
      <c r="CE144" s="396"/>
      <c r="CO144" s="406"/>
    </row>
    <row r="145" spans="1:93" x14ac:dyDescent="0.2">
      <c r="A145" s="141" t="s">
        <v>317</v>
      </c>
      <c r="B145" s="141" t="s">
        <v>102</v>
      </c>
      <c r="C145" s="33" t="str">
        <f t="shared" si="16"/>
        <v>TURKMENIST</v>
      </c>
      <c r="E145" s="891" t="str">
        <f t="shared" si="17"/>
        <v xml:space="preserve">تركمانستان </v>
      </c>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762">
        <v>0</v>
      </c>
      <c r="BH145" s="669" t="s">
        <v>531</v>
      </c>
      <c r="BI145" s="396"/>
      <c r="BJ145" s="396"/>
      <c r="BK145" s="396"/>
      <c r="BL145" s="396"/>
      <c r="BM145" s="396"/>
      <c r="BN145" s="396"/>
      <c r="BO145" s="396"/>
      <c r="BP145" s="396"/>
      <c r="BQ145" s="396"/>
      <c r="BR145" s="396"/>
      <c r="BS145" s="396"/>
      <c r="BT145" s="396"/>
      <c r="BU145" s="396"/>
      <c r="BV145" s="396"/>
      <c r="BW145" s="396"/>
      <c r="BX145" s="396"/>
      <c r="BY145" s="396"/>
      <c r="BZ145" s="396"/>
      <c r="CA145" s="396"/>
      <c r="CB145" s="396"/>
      <c r="CC145" s="396"/>
      <c r="CD145" s="396"/>
      <c r="CE145" s="396"/>
      <c r="CO145" s="403"/>
    </row>
    <row r="146" spans="1:93" x14ac:dyDescent="0.2">
      <c r="A146" s="141" t="s">
        <v>317</v>
      </c>
      <c r="B146" s="141" t="s">
        <v>102</v>
      </c>
      <c r="C146" s="33" t="str">
        <f t="shared" si="16"/>
        <v>UKRAINE</v>
      </c>
      <c r="E146" s="891" t="str">
        <f t="shared" si="17"/>
        <v xml:space="preserve">أوكرانيا </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762">
        <v>0</v>
      </c>
      <c r="BH146" s="669" t="s">
        <v>679</v>
      </c>
      <c r="BI146" s="396"/>
      <c r="BJ146" s="396"/>
      <c r="BK146" s="396"/>
      <c r="BL146" s="396"/>
      <c r="BM146" s="396"/>
      <c r="BN146" s="396"/>
      <c r="BO146" s="396"/>
      <c r="BP146" s="396"/>
      <c r="BQ146" s="396"/>
      <c r="BR146" s="396"/>
      <c r="BS146" s="396"/>
      <c r="BT146" s="396"/>
      <c r="BU146" s="396"/>
      <c r="BV146" s="396"/>
      <c r="BW146" s="396"/>
      <c r="BX146" s="396"/>
      <c r="BY146" s="396"/>
      <c r="BZ146" s="396"/>
      <c r="CA146" s="396"/>
      <c r="CB146" s="396"/>
      <c r="CC146" s="396"/>
      <c r="CD146" s="396"/>
      <c r="CE146" s="396"/>
      <c r="CO146" s="403"/>
    </row>
    <row r="147" spans="1:93" x14ac:dyDescent="0.2">
      <c r="A147" s="141" t="s">
        <v>317</v>
      </c>
      <c r="B147" s="141" t="s">
        <v>102</v>
      </c>
      <c r="C147" s="33" t="str">
        <f t="shared" si="16"/>
        <v>UAE</v>
      </c>
      <c r="E147" s="891" t="str">
        <f t="shared" si="17"/>
        <v xml:space="preserve">الأمارات العربية المتحدة </v>
      </c>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762">
        <v>0</v>
      </c>
      <c r="BH147" s="669" t="s">
        <v>674</v>
      </c>
      <c r="BI147" s="396"/>
      <c r="BJ147" s="396"/>
      <c r="BK147" s="396"/>
      <c r="BL147" s="396"/>
      <c r="BM147" s="396"/>
      <c r="BN147" s="396"/>
      <c r="BO147" s="396"/>
      <c r="BP147" s="396"/>
      <c r="BQ147" s="396"/>
      <c r="BR147" s="396"/>
      <c r="BS147" s="396"/>
      <c r="BT147" s="396"/>
      <c r="BU147" s="396"/>
      <c r="BV147" s="396"/>
      <c r="BW147" s="396"/>
      <c r="BX147" s="396"/>
      <c r="BY147" s="396"/>
      <c r="BZ147" s="396"/>
      <c r="CA147" s="396"/>
      <c r="CB147" s="396"/>
      <c r="CC147" s="396"/>
      <c r="CD147" s="396"/>
      <c r="CE147" s="396"/>
      <c r="CO147" s="403"/>
    </row>
    <row r="148" spans="1:93" x14ac:dyDescent="0.2">
      <c r="A148" s="141" t="s">
        <v>317</v>
      </c>
      <c r="B148" s="141" t="s">
        <v>102</v>
      </c>
      <c r="C148" s="33" t="str">
        <f t="shared" si="16"/>
        <v>UK</v>
      </c>
      <c r="E148" s="891" t="str">
        <f t="shared" si="17"/>
        <v xml:space="preserve">المملكة المتحدة </v>
      </c>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762">
        <v>0</v>
      </c>
      <c r="BH148" s="669" t="s">
        <v>675</v>
      </c>
      <c r="BI148" s="396"/>
      <c r="BJ148" s="396"/>
      <c r="BK148" s="396"/>
      <c r="BL148" s="396"/>
      <c r="BM148" s="396"/>
      <c r="BN148" s="396"/>
      <c r="BO148" s="396"/>
      <c r="BP148" s="396"/>
      <c r="BQ148" s="396"/>
      <c r="BR148" s="396"/>
      <c r="BS148" s="396"/>
      <c r="BT148" s="396"/>
      <c r="BU148" s="396"/>
      <c r="BV148" s="396"/>
      <c r="BW148" s="396"/>
      <c r="BX148" s="396"/>
      <c r="BY148" s="396"/>
      <c r="BZ148" s="396"/>
      <c r="CA148" s="396"/>
      <c r="CB148" s="396"/>
      <c r="CC148" s="396"/>
      <c r="CD148" s="396"/>
      <c r="CE148" s="396"/>
      <c r="CO148" s="403"/>
    </row>
    <row r="149" spans="1:93" x14ac:dyDescent="0.2">
      <c r="A149" s="141" t="s">
        <v>317</v>
      </c>
      <c r="B149" s="141" t="s">
        <v>102</v>
      </c>
      <c r="C149" s="33" t="str">
        <f t="shared" si="16"/>
        <v>USA</v>
      </c>
      <c r="E149" s="891" t="str">
        <f t="shared" si="17"/>
        <v xml:space="preserve">الولايات المتحدة </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762">
        <v>0</v>
      </c>
      <c r="BH149" s="669" t="s">
        <v>676</v>
      </c>
      <c r="BI149" s="396"/>
      <c r="BJ149" s="396"/>
      <c r="BK149" s="396"/>
      <c r="BL149" s="396"/>
      <c r="BM149" s="396"/>
      <c r="BN149" s="396"/>
      <c r="BO149" s="396"/>
      <c r="BP149" s="396"/>
      <c r="BQ149" s="396"/>
      <c r="BR149" s="396"/>
      <c r="BS149" s="396"/>
      <c r="BT149" s="396"/>
      <c r="BU149" s="396"/>
      <c r="BV149" s="396"/>
      <c r="BW149" s="396"/>
      <c r="BX149" s="396"/>
      <c r="BY149" s="396"/>
      <c r="BZ149" s="396"/>
      <c r="CA149" s="396"/>
      <c r="CB149" s="396"/>
      <c r="CC149" s="396"/>
      <c r="CD149" s="396"/>
      <c r="CE149" s="396"/>
      <c r="CO149" s="403"/>
    </row>
    <row r="150" spans="1:93" x14ac:dyDescent="0.2">
      <c r="A150" s="141" t="s">
        <v>317</v>
      </c>
      <c r="B150" s="141" t="s">
        <v>102</v>
      </c>
      <c r="C150" s="33" t="str">
        <f t="shared" si="16"/>
        <v>UZBEKISTAN</v>
      </c>
      <c r="E150" s="891" t="str">
        <f t="shared" si="17"/>
        <v xml:space="preserve">أوزبكستان </v>
      </c>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762">
        <v>0</v>
      </c>
      <c r="BH150" s="669" t="s">
        <v>532</v>
      </c>
      <c r="BI150" s="396"/>
      <c r="BJ150" s="396"/>
      <c r="BK150" s="396"/>
      <c r="BL150" s="396"/>
      <c r="BM150" s="396"/>
      <c r="BN150" s="396"/>
      <c r="BO150" s="396"/>
      <c r="BP150" s="396"/>
      <c r="BQ150" s="396"/>
      <c r="BR150" s="396"/>
      <c r="BS150" s="396"/>
      <c r="BT150" s="396"/>
      <c r="BU150" s="396"/>
      <c r="BV150" s="396"/>
      <c r="BW150" s="396"/>
      <c r="BX150" s="396"/>
      <c r="BY150" s="396"/>
      <c r="BZ150" s="396"/>
      <c r="CA150" s="396"/>
      <c r="CB150" s="396"/>
      <c r="CC150" s="396"/>
      <c r="CD150" s="396"/>
      <c r="CE150" s="396"/>
      <c r="CO150" s="403"/>
    </row>
    <row r="151" spans="1:93" x14ac:dyDescent="0.2">
      <c r="A151" s="141" t="s">
        <v>317</v>
      </c>
      <c r="B151" s="141" t="s">
        <v>102</v>
      </c>
      <c r="C151" s="33" t="str">
        <f t="shared" si="16"/>
        <v>YEMEN</v>
      </c>
      <c r="E151" s="891" t="str">
        <f t="shared" si="17"/>
        <v>اليمن</v>
      </c>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761">
        <v>0</v>
      </c>
      <c r="BH151" s="669" t="s">
        <v>835</v>
      </c>
      <c r="BI151" s="396"/>
      <c r="BJ151" s="396"/>
      <c r="BK151" s="396"/>
      <c r="BL151" s="396"/>
      <c r="BM151" s="396"/>
      <c r="BN151" s="396"/>
      <c r="BO151" s="396"/>
      <c r="BP151" s="396"/>
      <c r="BQ151" s="396"/>
      <c r="BR151" s="396"/>
      <c r="BS151" s="396"/>
      <c r="BT151" s="396"/>
      <c r="BU151" s="396"/>
      <c r="BV151" s="396"/>
      <c r="BW151" s="396"/>
      <c r="BX151" s="396"/>
      <c r="BY151" s="396"/>
      <c r="BZ151" s="396"/>
      <c r="CA151" s="396"/>
      <c r="CB151" s="396"/>
      <c r="CC151" s="396"/>
      <c r="CD151" s="396"/>
      <c r="CE151" s="396"/>
      <c r="CO151" s="403"/>
    </row>
    <row r="152" spans="1:93" ht="13.5" thickBot="1" x14ac:dyDescent="0.25">
      <c r="A152" s="141" t="s">
        <v>317</v>
      </c>
      <c r="B152" s="141" t="s">
        <v>102</v>
      </c>
      <c r="C152" s="135" t="str">
        <f>C75</f>
        <v>NONSPEC</v>
      </c>
      <c r="E152" s="492" t="str">
        <f>E75</f>
        <v>دول غير محددة/ أخرى</v>
      </c>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v>0</v>
      </c>
      <c r="BH152" s="408" t="str">
        <f>BH75</f>
        <v>دول غير محددة/ أخرى</v>
      </c>
      <c r="BI152" s="396"/>
      <c r="BJ152" s="396"/>
      <c r="BK152" s="396"/>
      <c r="BL152" s="396"/>
      <c r="BM152" s="396"/>
      <c r="BN152" s="396"/>
      <c r="BO152" s="396"/>
      <c r="BP152" s="396"/>
      <c r="BQ152" s="396"/>
      <c r="BR152" s="396"/>
      <c r="BS152" s="396"/>
      <c r="BT152" s="396"/>
      <c r="BU152" s="396"/>
      <c r="BV152" s="396"/>
      <c r="BW152" s="396"/>
      <c r="BX152" s="396"/>
      <c r="BY152" s="396"/>
      <c r="BZ152" s="396"/>
      <c r="CA152" s="396"/>
      <c r="CB152" s="396"/>
      <c r="CC152" s="396"/>
      <c r="CD152" s="396"/>
      <c r="CE152" s="396"/>
      <c r="CO152" s="401"/>
    </row>
    <row r="153" spans="1:93" ht="18.75" customHeight="1" thickBot="1" x14ac:dyDescent="0.25">
      <c r="A153" s="141" t="s">
        <v>317</v>
      </c>
      <c r="B153" s="141" t="s">
        <v>102</v>
      </c>
      <c r="C153" s="135" t="str">
        <f>C76</f>
        <v>TOTIMPST</v>
      </c>
      <c r="E153" s="643" t="str">
        <f>E76</f>
        <v>مجموع الواردات</v>
      </c>
      <c r="F153" s="642">
        <f t="shared" ref="F153:AB153" si="18">SUM(F81:F152)</f>
        <v>0</v>
      </c>
      <c r="G153" s="642">
        <f t="shared" si="18"/>
        <v>0</v>
      </c>
      <c r="H153" s="642">
        <f t="shared" si="18"/>
        <v>0</v>
      </c>
      <c r="I153" s="642">
        <f t="shared" si="18"/>
        <v>0</v>
      </c>
      <c r="J153" s="642">
        <f t="shared" si="18"/>
        <v>0</v>
      </c>
      <c r="K153" s="642">
        <f t="shared" si="18"/>
        <v>0</v>
      </c>
      <c r="L153" s="642">
        <f t="shared" si="18"/>
        <v>0</v>
      </c>
      <c r="M153" s="642">
        <f t="shared" si="18"/>
        <v>0</v>
      </c>
      <c r="N153" s="642">
        <f t="shared" si="18"/>
        <v>0</v>
      </c>
      <c r="O153" s="642">
        <f t="shared" si="18"/>
        <v>0</v>
      </c>
      <c r="P153" s="642">
        <f t="shared" si="18"/>
        <v>0</v>
      </c>
      <c r="Q153" s="642">
        <f t="shared" si="18"/>
        <v>0</v>
      </c>
      <c r="R153" s="642">
        <f t="shared" si="18"/>
        <v>0</v>
      </c>
      <c r="S153" s="642">
        <f t="shared" si="18"/>
        <v>0</v>
      </c>
      <c r="T153" s="642">
        <f t="shared" si="18"/>
        <v>0</v>
      </c>
      <c r="U153" s="642">
        <f t="shared" si="18"/>
        <v>0</v>
      </c>
      <c r="V153" s="642">
        <f t="shared" si="18"/>
        <v>0</v>
      </c>
      <c r="W153" s="642">
        <f t="shared" si="18"/>
        <v>0</v>
      </c>
      <c r="X153" s="642">
        <f>SUM(X81:X152)</f>
        <v>0</v>
      </c>
      <c r="Y153" s="642">
        <f>SUM(Y81:Y152)</f>
        <v>0</v>
      </c>
      <c r="Z153" s="642">
        <f>SUM(Z81:Z152)</f>
        <v>0</v>
      </c>
      <c r="AA153" s="642">
        <f>SUM(AA81:AA152)</f>
        <v>0</v>
      </c>
      <c r="AB153" s="642">
        <f t="shared" si="18"/>
        <v>0</v>
      </c>
      <c r="BH153" s="409" t="str">
        <f>BH75</f>
        <v>دول غير محددة/ أخرى</v>
      </c>
      <c r="BI153" s="527">
        <f t="shared" ref="BI153:CE153" si="19">SUM(BI81:BI152)</f>
        <v>0</v>
      </c>
      <c r="BJ153" s="442">
        <f t="shared" si="19"/>
        <v>0</v>
      </c>
      <c r="BK153" s="527">
        <f t="shared" si="19"/>
        <v>0</v>
      </c>
      <c r="BL153" s="527">
        <f t="shared" si="19"/>
        <v>0</v>
      </c>
      <c r="BM153" s="527">
        <f t="shared" si="19"/>
        <v>0</v>
      </c>
      <c r="BN153" s="527">
        <f t="shared" si="19"/>
        <v>0</v>
      </c>
      <c r="BO153" s="527">
        <f t="shared" si="19"/>
        <v>0</v>
      </c>
      <c r="BP153" s="527">
        <f t="shared" si="19"/>
        <v>0</v>
      </c>
      <c r="BQ153" s="527">
        <f t="shared" si="19"/>
        <v>0</v>
      </c>
      <c r="BR153" s="527">
        <f t="shared" si="19"/>
        <v>0</v>
      </c>
      <c r="BS153" s="527">
        <f t="shared" si="19"/>
        <v>0</v>
      </c>
      <c r="BT153" s="527">
        <f t="shared" si="19"/>
        <v>0</v>
      </c>
      <c r="BU153" s="527">
        <f t="shared" si="19"/>
        <v>0</v>
      </c>
      <c r="BV153" s="527">
        <f t="shared" si="19"/>
        <v>0</v>
      </c>
      <c r="BW153" s="527">
        <f t="shared" si="19"/>
        <v>0</v>
      </c>
      <c r="BX153" s="527">
        <f t="shared" si="19"/>
        <v>0</v>
      </c>
      <c r="BY153" s="527">
        <f t="shared" si="19"/>
        <v>0</v>
      </c>
      <c r="BZ153" s="527">
        <f t="shared" si="19"/>
        <v>0</v>
      </c>
      <c r="CA153" s="527">
        <f>SUM(CA81:CA152)</f>
        <v>0</v>
      </c>
      <c r="CB153" s="527">
        <f>SUM(CB81:CB152)</f>
        <v>0</v>
      </c>
      <c r="CC153" s="527">
        <f>SUM(CC81:CC152)</f>
        <v>0</v>
      </c>
      <c r="CD153" s="527">
        <f>SUM(CD81:CD152)</f>
        <v>0</v>
      </c>
      <c r="CE153" s="527">
        <f t="shared" si="19"/>
        <v>0</v>
      </c>
      <c r="CO153" s="404"/>
    </row>
    <row r="154" spans="1:93" s="133" customFormat="1" x14ac:dyDescent="0.2">
      <c r="C154" s="131"/>
      <c r="E154" s="892" t="s">
        <v>1257</v>
      </c>
      <c r="BH154" s="131" t="str">
        <f>BH77</f>
        <v>"Non-specified/Other": Please specify in the Remarks sheet.</v>
      </c>
      <c r="CO154" s="131" t="str">
        <f>CO77</f>
        <v>"Autres" : Veuillez les préciser dans la feuille Remarks.</v>
      </c>
    </row>
  </sheetData>
  <sheetProtection password="892C" sheet="1" objects="1" scenarios="1"/>
  <phoneticPr fontId="15" type="noConversion"/>
  <conditionalFormatting sqref="F4:AA76 F81:AA153">
    <cfRule type="cellIs" dxfId="24" priority="2" stopIfTrue="1" operator="notEqual">
      <formula>BI4</formula>
    </cfRule>
  </conditionalFormatting>
  <conditionalFormatting sqref="AB4:AB76 AB81:AB153">
    <cfRule type="cellIs" dxfId="23" priority="4" stopIfTrue="1" operator="notEqual">
      <formula>CE4</formula>
    </cfRule>
  </conditionalFormatting>
  <conditionalFormatting sqref="AB76">
    <cfRule type="cellIs" dxfId="22" priority="1" stopIfTrue="1" operator="notEqual">
      <formula>CE76</formula>
    </cfRule>
  </conditionalFormatting>
  <dataValidations count="1">
    <dataValidation type="whole" operator="greaterThanOrEqual" allowBlank="1" showInputMessage="1" showErrorMessage="1" error="Positive whole numbers only / Nombres entiers positifs uniquement" sqref="F81:AB152 F4:AB75">
      <formula1>0</formula1>
    </dataValidation>
  </dataValidations>
  <printOptions horizontalCentered="1"/>
  <pageMargins left="0" right="0" top="0" bottom="0" header="0.39370078740157483" footer="0.31496062992125984"/>
  <pageSetup paperSize="9" scale="49" fitToHeight="2" orientation="landscape" r:id="rId1"/>
  <headerFooter alignWithMargins="0"/>
  <rowBreaks count="1" manualBreakCount="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T_TJ3">
                <anchor moveWithCells="1">
                  <from>
                    <xdr:col>5</xdr:col>
                    <xdr:colOff>238125</xdr:colOff>
                    <xdr:row>0</xdr:row>
                    <xdr:rowOff>76200</xdr:rowOff>
                  </from>
                  <to>
                    <xdr:col>6</xdr:col>
                    <xdr:colOff>323850</xdr:colOff>
                    <xdr:row>1</xdr:row>
                    <xdr:rowOff>57150</xdr:rowOff>
                  </to>
                </anchor>
              </controlPr>
            </control>
          </mc:Choice>
        </mc:AlternateContent>
        <mc:AlternateContent xmlns:mc="http://schemas.openxmlformats.org/markup-compatibility/2006">
          <mc:Choice Requires="x14">
            <control shapeId="17410" r:id="rId5" name="Button 2">
              <controlPr defaultSize="0" print="0" autoFill="0" autoPict="0" macro="[0]!T_CM3">
                <anchor moveWithCells="1">
                  <from>
                    <xdr:col>4</xdr:col>
                    <xdr:colOff>28575</xdr:colOff>
                    <xdr:row>77</xdr:row>
                    <xdr:rowOff>266700</xdr:rowOff>
                  </from>
                  <to>
                    <xdr:col>4</xdr:col>
                    <xdr:colOff>895350</xdr:colOff>
                    <xdr:row>78</xdr:row>
                    <xdr:rowOff>0</xdr:rowOff>
                  </to>
                </anchor>
              </controlPr>
            </control>
          </mc:Choice>
        </mc:AlternateContent>
        <mc:AlternateContent xmlns:mc="http://schemas.openxmlformats.org/markup-compatibility/2006">
          <mc:Choice Requires="x14">
            <control shapeId="17423" r:id="rId6" name="Button 15">
              <controlPr defaultSize="0" print="0" autoFill="0" autoPict="0" macro="[0]!GotoMenu">
                <anchor moveWithCells="1">
                  <from>
                    <xdr:col>7</xdr:col>
                    <xdr:colOff>76200</xdr:colOff>
                    <xdr:row>0</xdr:row>
                    <xdr:rowOff>66675</xdr:rowOff>
                  </from>
                  <to>
                    <xdr:col>7</xdr:col>
                    <xdr:colOff>533400</xdr:colOff>
                    <xdr:row>1</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7"/>
  <dimension ref="A1:CZ141"/>
  <sheetViews>
    <sheetView showGridLines="0" rightToLeft="1" workbookViewId="0">
      <pane xSplit="5" ySplit="2" topLeftCell="X101" activePane="bottomRight" state="frozen"/>
      <selection activeCell="L15" sqref="L15"/>
      <selection pane="topRight" activeCell="L15" sqref="L15"/>
      <selection pane="bottomLeft" activeCell="L15" sqref="L15"/>
      <selection pane="bottomRight" activeCell="L15" sqref="L15"/>
    </sheetView>
  </sheetViews>
  <sheetFormatPr defaultColWidth="8" defaultRowHeight="12.75" x14ac:dyDescent="0.2"/>
  <cols>
    <col min="1" max="1" width="13.42578125" style="164" hidden="1" customWidth="1"/>
    <col min="2" max="2" width="10" style="164" hidden="1" customWidth="1"/>
    <col min="3" max="3" width="11.42578125" style="165" hidden="1" customWidth="1"/>
    <col min="4" max="4" width="1.7109375" style="164" customWidth="1"/>
    <col min="5" max="5" width="35.42578125" style="164" customWidth="1"/>
    <col min="6" max="16" width="10.85546875" style="143" customWidth="1"/>
    <col min="17" max="28" width="10.85546875" style="164" customWidth="1"/>
    <col min="29" max="52" width="8" style="164" customWidth="1"/>
    <col min="53" max="59" width="8" style="164" hidden="1" customWidth="1"/>
    <col min="60" max="60" width="36.7109375" style="164" hidden="1" customWidth="1"/>
    <col min="61" max="92" width="8" style="164" hidden="1" customWidth="1"/>
    <col min="93" max="93" width="40.7109375" style="164" hidden="1" customWidth="1"/>
    <col min="94" max="104" width="8" style="164" hidden="1" customWidth="1"/>
    <col min="105" max="112" width="8" style="164" customWidth="1"/>
    <col min="113" max="16384" width="8" style="164"/>
  </cols>
  <sheetData>
    <row r="1" spans="1:93" ht="18.75" customHeight="1" x14ac:dyDescent="0.25">
      <c r="E1" s="482" t="s">
        <v>1255</v>
      </c>
      <c r="F1" s="154"/>
      <c r="G1" s="154"/>
      <c r="H1" s="154"/>
      <c r="I1" s="154"/>
      <c r="J1" s="154"/>
      <c r="K1" s="154"/>
      <c r="L1" s="154"/>
      <c r="M1" s="154"/>
      <c r="N1" s="154"/>
      <c r="O1" s="154"/>
      <c r="P1" s="154"/>
      <c r="BH1" s="422" t="s">
        <v>457</v>
      </c>
      <c r="CO1" s="421" t="s">
        <v>456</v>
      </c>
    </row>
    <row r="2" spans="1:93" s="166" customFormat="1" ht="18.75" customHeight="1" thickBot="1" x14ac:dyDescent="0.25">
      <c r="C2" s="167"/>
      <c r="E2" s="503" t="str">
        <f>Country</f>
        <v>Country</v>
      </c>
    </row>
    <row r="3" spans="1:93" s="166" customFormat="1" ht="18.75" customHeight="1" thickBot="1" x14ac:dyDescent="0.25">
      <c r="A3" s="542" t="s">
        <v>312</v>
      </c>
      <c r="B3" s="542" t="s">
        <v>313</v>
      </c>
      <c r="C3" s="542" t="s">
        <v>311</v>
      </c>
      <c r="E3" s="491" t="s">
        <v>1227</v>
      </c>
      <c r="F3" s="158">
        <v>1990</v>
      </c>
      <c r="G3" s="158">
        <v>1991</v>
      </c>
      <c r="H3" s="158">
        <v>1992</v>
      </c>
      <c r="I3" s="158">
        <v>1993</v>
      </c>
      <c r="J3" s="158">
        <v>1994</v>
      </c>
      <c r="K3" s="158">
        <v>1995</v>
      </c>
      <c r="L3" s="158">
        <v>1996</v>
      </c>
      <c r="M3" s="158">
        <v>1997</v>
      </c>
      <c r="N3" s="158">
        <v>1998</v>
      </c>
      <c r="O3" s="158">
        <v>1999</v>
      </c>
      <c r="P3" s="158">
        <v>2000</v>
      </c>
      <c r="Q3" s="158">
        <v>2001</v>
      </c>
      <c r="R3" s="158">
        <v>2002</v>
      </c>
      <c r="S3" s="158">
        <f>R3+1</f>
        <v>2003</v>
      </c>
      <c r="T3" s="158">
        <f>S3+1</f>
        <v>2004</v>
      </c>
      <c r="U3" s="158">
        <f>T3+1</f>
        <v>2005</v>
      </c>
      <c r="V3" s="158">
        <v>2006</v>
      </c>
      <c r="W3" s="158">
        <v>2007</v>
      </c>
      <c r="X3" s="158">
        <v>2008</v>
      </c>
      <c r="Y3" s="158">
        <v>2009</v>
      </c>
      <c r="Z3" s="158">
        <v>2010</v>
      </c>
      <c r="AA3" s="158">
        <v>2011</v>
      </c>
      <c r="AB3" s="158">
        <v>2012</v>
      </c>
      <c r="BH3" s="415" t="s">
        <v>899</v>
      </c>
      <c r="BI3" s="411">
        <v>1990</v>
      </c>
      <c r="BJ3" s="411">
        <v>1991</v>
      </c>
      <c r="BK3" s="411">
        <v>1992</v>
      </c>
      <c r="BL3" s="411">
        <v>1993</v>
      </c>
      <c r="BM3" s="411">
        <v>1994</v>
      </c>
      <c r="BN3" s="411">
        <v>1995</v>
      </c>
      <c r="BO3" s="411">
        <v>1996</v>
      </c>
      <c r="BP3" s="411">
        <v>1997</v>
      </c>
      <c r="BQ3" s="411">
        <v>1998</v>
      </c>
      <c r="BR3" s="411">
        <v>1999</v>
      </c>
      <c r="BS3" s="411">
        <v>2000</v>
      </c>
      <c r="BT3" s="411">
        <v>2001</v>
      </c>
      <c r="BU3" s="411">
        <v>2002</v>
      </c>
      <c r="BV3" s="411">
        <f>BU3+1</f>
        <v>2003</v>
      </c>
      <c r="BW3" s="411">
        <f>BV3+1</f>
        <v>2004</v>
      </c>
      <c r="BX3" s="411">
        <f>BW3+1</f>
        <v>2005</v>
      </c>
      <c r="BY3" s="411">
        <v>2006</v>
      </c>
      <c r="BZ3" s="411">
        <v>2007</v>
      </c>
      <c r="CA3" s="411">
        <v>2008</v>
      </c>
      <c r="CB3" s="411">
        <v>2009</v>
      </c>
      <c r="CC3" s="411">
        <v>2010</v>
      </c>
      <c r="CD3" s="411">
        <v>2011</v>
      </c>
      <c r="CE3" s="411">
        <v>2012</v>
      </c>
      <c r="CO3" s="193" t="s">
        <v>898</v>
      </c>
    </row>
    <row r="4" spans="1:93" s="166" customFormat="1" ht="13.5" customHeight="1" thickBot="1" x14ac:dyDescent="0.25">
      <c r="A4" s="165" t="s">
        <v>318</v>
      </c>
      <c r="B4" s="165" t="s">
        <v>604</v>
      </c>
      <c r="C4" s="135" t="str">
        <f>TABLE4!B6</f>
        <v>ARGENTINA</v>
      </c>
      <c r="E4" s="493" t="str">
        <f>TABLE4!C6</f>
        <v xml:space="preserve">الأرجنتين </v>
      </c>
      <c r="F4" s="140"/>
      <c r="G4" s="140"/>
      <c r="H4" s="140"/>
      <c r="I4" s="140"/>
      <c r="J4" s="140"/>
      <c r="K4" s="140"/>
      <c r="L4" s="140"/>
      <c r="M4" s="140"/>
      <c r="N4" s="140"/>
      <c r="O4" s="140"/>
      <c r="P4" s="140"/>
      <c r="Q4" s="140"/>
      <c r="R4" s="140"/>
      <c r="S4" s="140"/>
      <c r="T4" s="140"/>
      <c r="U4" s="140"/>
      <c r="V4" s="140"/>
      <c r="W4" s="140"/>
      <c r="X4" s="140"/>
      <c r="Y4" s="140"/>
      <c r="Z4" s="140"/>
      <c r="AA4" s="140"/>
      <c r="AB4" s="140">
        <v>0</v>
      </c>
      <c r="BH4" s="413" t="str">
        <f>E4</f>
        <v xml:space="preserve">الأرجنتين </v>
      </c>
      <c r="BI4" s="439"/>
      <c r="BJ4" s="396"/>
      <c r="BK4" s="396"/>
      <c r="BL4" s="396"/>
      <c r="BM4" s="396"/>
      <c r="BN4" s="396"/>
      <c r="BO4" s="396"/>
      <c r="BP4" s="396"/>
      <c r="BQ4" s="396"/>
      <c r="BR4" s="396"/>
      <c r="BS4" s="396"/>
      <c r="BT4" s="396"/>
      <c r="BU4" s="396"/>
      <c r="BV4" s="396"/>
      <c r="BW4" s="396"/>
      <c r="BX4" s="396"/>
      <c r="BY4" s="396"/>
      <c r="BZ4" s="396"/>
      <c r="CA4" s="396"/>
      <c r="CB4" s="396"/>
      <c r="CC4" s="396"/>
      <c r="CD4" s="396"/>
      <c r="CE4" s="396"/>
      <c r="CO4" s="159" t="str">
        <f>TABLE4!BA6</f>
        <v>Argentine</v>
      </c>
    </row>
    <row r="5" spans="1:93" s="166" customFormat="1" ht="13.5" customHeight="1" x14ac:dyDescent="0.2">
      <c r="A5" s="165" t="s">
        <v>318</v>
      </c>
      <c r="B5" s="165" t="s">
        <v>604</v>
      </c>
      <c r="C5" s="135" t="str">
        <f>TABLE4!B7</f>
        <v>ARMENIA</v>
      </c>
      <c r="E5" s="493" t="str">
        <f>TABLE4!C7</f>
        <v xml:space="preserve">أرمينيا </v>
      </c>
      <c r="F5" s="140"/>
      <c r="G5" s="140"/>
      <c r="H5" s="140"/>
      <c r="I5" s="140"/>
      <c r="J5" s="140"/>
      <c r="K5" s="140"/>
      <c r="L5" s="140"/>
      <c r="M5" s="140"/>
      <c r="N5" s="140"/>
      <c r="O5" s="140"/>
      <c r="P5" s="140"/>
      <c r="Q5" s="140"/>
      <c r="R5" s="140"/>
      <c r="S5" s="140"/>
      <c r="T5" s="140"/>
      <c r="U5" s="140"/>
      <c r="V5" s="140"/>
      <c r="W5" s="140"/>
      <c r="X5" s="140"/>
      <c r="Y5" s="140"/>
      <c r="Z5" s="140"/>
      <c r="AA5" s="140"/>
      <c r="AB5" s="140">
        <v>0</v>
      </c>
      <c r="BH5" s="413" t="str">
        <f>E5</f>
        <v xml:space="preserve">أرمينيا </v>
      </c>
      <c r="BI5" s="396"/>
      <c r="BJ5" s="396"/>
      <c r="BK5" s="396"/>
      <c r="BL5" s="396"/>
      <c r="BM5" s="396"/>
      <c r="BN5" s="396"/>
      <c r="BO5" s="396"/>
      <c r="BP5" s="396"/>
      <c r="BQ5" s="396"/>
      <c r="BR5" s="396"/>
      <c r="BS5" s="396"/>
      <c r="BT5" s="396"/>
      <c r="BU5" s="396"/>
      <c r="BV5" s="396"/>
      <c r="BW5" s="396"/>
      <c r="BX5" s="396"/>
      <c r="BY5" s="396"/>
      <c r="BZ5" s="396"/>
      <c r="CA5" s="396"/>
      <c r="CB5" s="396"/>
      <c r="CC5" s="396"/>
      <c r="CD5" s="396"/>
      <c r="CE5" s="396"/>
      <c r="CO5" s="159" t="str">
        <f>TABLE4!BA7</f>
        <v>Arménie</v>
      </c>
    </row>
    <row r="6" spans="1:93" x14ac:dyDescent="0.2">
      <c r="A6" s="746" t="s">
        <v>318</v>
      </c>
      <c r="B6" s="746" t="s">
        <v>604</v>
      </c>
      <c r="C6" s="747" t="str">
        <f>TABLE4!B8</f>
        <v>AUSTRALI</v>
      </c>
      <c r="E6" s="493" t="str">
        <f>TABLE4!C8</f>
        <v xml:space="preserve">أستراليا </v>
      </c>
      <c r="F6" s="140"/>
      <c r="G6" s="140"/>
      <c r="H6" s="140"/>
      <c r="I6" s="140"/>
      <c r="J6" s="140"/>
      <c r="K6" s="140"/>
      <c r="L6" s="140"/>
      <c r="M6" s="140"/>
      <c r="N6" s="140"/>
      <c r="O6" s="140"/>
      <c r="P6" s="140"/>
      <c r="Q6" s="140"/>
      <c r="R6" s="140"/>
      <c r="S6" s="140"/>
      <c r="T6" s="140"/>
      <c r="U6" s="140"/>
      <c r="V6" s="140"/>
      <c r="W6" s="140"/>
      <c r="X6" s="140"/>
      <c r="Y6" s="140"/>
      <c r="Z6" s="140"/>
      <c r="AA6" s="140"/>
      <c r="AB6" s="140">
        <v>0</v>
      </c>
      <c r="BH6" s="413" t="str">
        <f>E6</f>
        <v xml:space="preserve">أستراليا </v>
      </c>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O6" s="159" t="str">
        <f>TABLE4!BA8</f>
        <v>Australie</v>
      </c>
    </row>
    <row r="7" spans="1:93" x14ac:dyDescent="0.2">
      <c r="A7" s="165" t="s">
        <v>318</v>
      </c>
      <c r="B7" s="165" t="s">
        <v>604</v>
      </c>
      <c r="C7" s="135" t="str">
        <f>TABLE4!B9</f>
        <v>AUSTRIA</v>
      </c>
      <c r="E7" s="493" t="str">
        <f>TABLE4!C9</f>
        <v xml:space="preserve">النمسا </v>
      </c>
      <c r="F7" s="140"/>
      <c r="G7" s="140"/>
      <c r="H7" s="140"/>
      <c r="I7" s="140"/>
      <c r="J7" s="140"/>
      <c r="K7" s="140"/>
      <c r="L7" s="140"/>
      <c r="M7" s="140"/>
      <c r="N7" s="140"/>
      <c r="O7" s="140"/>
      <c r="P7" s="140"/>
      <c r="Q7" s="140"/>
      <c r="R7" s="140"/>
      <c r="S7" s="140"/>
      <c r="T7" s="140"/>
      <c r="U7" s="140"/>
      <c r="V7" s="140"/>
      <c r="W7" s="140"/>
      <c r="X7" s="140"/>
      <c r="Y7" s="140"/>
      <c r="Z7" s="140"/>
      <c r="AA7" s="140"/>
      <c r="AB7" s="140">
        <v>0</v>
      </c>
      <c r="BH7" s="413" t="str">
        <f t="shared" ref="BH7:BH68" si="0">E7</f>
        <v xml:space="preserve">النمسا </v>
      </c>
      <c r="BI7" s="396"/>
      <c r="BJ7" s="396"/>
      <c r="BK7" s="396"/>
      <c r="BL7" s="396"/>
      <c r="BM7" s="396"/>
      <c r="BN7" s="396"/>
      <c r="BO7" s="396"/>
      <c r="BP7" s="396"/>
      <c r="BQ7" s="396"/>
      <c r="BR7" s="396"/>
      <c r="BS7" s="396"/>
      <c r="BT7" s="396"/>
      <c r="BU7" s="396"/>
      <c r="BV7" s="396"/>
      <c r="BW7" s="396"/>
      <c r="BX7" s="396"/>
      <c r="BY7" s="396"/>
      <c r="BZ7" s="396"/>
      <c r="CA7" s="396"/>
      <c r="CB7" s="396"/>
      <c r="CC7" s="396"/>
      <c r="CD7" s="396"/>
      <c r="CE7" s="396"/>
      <c r="CO7" s="159" t="str">
        <f>TABLE4!BA9</f>
        <v>Autriche</v>
      </c>
    </row>
    <row r="8" spans="1:93" x14ac:dyDescent="0.2">
      <c r="A8" s="165" t="s">
        <v>318</v>
      </c>
      <c r="B8" s="165" t="s">
        <v>604</v>
      </c>
      <c r="C8" s="135" t="str">
        <f>TABLE4!B10</f>
        <v>BELARUS</v>
      </c>
      <c r="E8" s="493" t="str">
        <f>TABLE4!C10</f>
        <v xml:space="preserve">روسيا البيضاء </v>
      </c>
      <c r="F8" s="140"/>
      <c r="G8" s="140"/>
      <c r="H8" s="140"/>
      <c r="I8" s="140"/>
      <c r="J8" s="140"/>
      <c r="K8" s="140"/>
      <c r="L8" s="140"/>
      <c r="M8" s="140"/>
      <c r="N8" s="140"/>
      <c r="O8" s="140"/>
      <c r="P8" s="140"/>
      <c r="Q8" s="140"/>
      <c r="R8" s="140"/>
      <c r="S8" s="140"/>
      <c r="T8" s="140"/>
      <c r="U8" s="140"/>
      <c r="V8" s="140"/>
      <c r="W8" s="140"/>
      <c r="X8" s="140"/>
      <c r="Y8" s="140"/>
      <c r="Z8" s="140"/>
      <c r="AA8" s="140"/>
      <c r="AB8" s="140">
        <v>0</v>
      </c>
      <c r="BH8" s="413" t="str">
        <f t="shared" si="0"/>
        <v xml:space="preserve">روسيا البيضاء </v>
      </c>
      <c r="BI8" s="396"/>
      <c r="BJ8" s="396"/>
      <c r="BK8" s="396"/>
      <c r="BL8" s="396"/>
      <c r="BM8" s="396"/>
      <c r="BN8" s="396"/>
      <c r="BO8" s="396"/>
      <c r="BP8" s="396"/>
      <c r="BQ8" s="396"/>
      <c r="BR8" s="396"/>
      <c r="BS8" s="396"/>
      <c r="BT8" s="396"/>
      <c r="BU8" s="396"/>
      <c r="BV8" s="396"/>
      <c r="BW8" s="396"/>
      <c r="BX8" s="396"/>
      <c r="BY8" s="396"/>
      <c r="BZ8" s="396"/>
      <c r="CA8" s="396"/>
      <c r="CB8" s="396"/>
      <c r="CC8" s="396"/>
      <c r="CD8" s="396"/>
      <c r="CE8" s="396"/>
      <c r="CO8" s="159" t="str">
        <f>TABLE4!BA10</f>
        <v>Bélarus</v>
      </c>
    </row>
    <row r="9" spans="1:93" x14ac:dyDescent="0.2">
      <c r="A9" s="165" t="s">
        <v>318</v>
      </c>
      <c r="B9" s="165" t="s">
        <v>604</v>
      </c>
      <c r="C9" s="135" t="str">
        <f>TABLE4!B11</f>
        <v>BELGIUM</v>
      </c>
      <c r="E9" s="493" t="str">
        <f>TABLE4!C11</f>
        <v xml:space="preserve">بلجيكا </v>
      </c>
      <c r="F9" s="140"/>
      <c r="G9" s="140"/>
      <c r="H9" s="140"/>
      <c r="I9" s="140"/>
      <c r="J9" s="140"/>
      <c r="K9" s="140"/>
      <c r="L9" s="140"/>
      <c r="M9" s="140"/>
      <c r="N9" s="140"/>
      <c r="O9" s="140"/>
      <c r="P9" s="140"/>
      <c r="Q9" s="140"/>
      <c r="R9" s="140"/>
      <c r="S9" s="140"/>
      <c r="T9" s="140"/>
      <c r="U9" s="140"/>
      <c r="V9" s="140"/>
      <c r="W9" s="140"/>
      <c r="X9" s="140"/>
      <c r="Y9" s="140"/>
      <c r="Z9" s="140"/>
      <c r="AA9" s="140"/>
      <c r="AB9" s="140">
        <v>0</v>
      </c>
      <c r="BH9" s="413" t="str">
        <f t="shared" si="0"/>
        <v xml:space="preserve">بلجيكا </v>
      </c>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O9" s="159" t="str">
        <f>TABLE4!BA11</f>
        <v>Belgique</v>
      </c>
    </row>
    <row r="10" spans="1:93" x14ac:dyDescent="0.2">
      <c r="A10" s="165" t="s">
        <v>318</v>
      </c>
      <c r="B10" s="165" t="s">
        <v>604</v>
      </c>
      <c r="C10" s="135" t="str">
        <f>TABLE4!B12</f>
        <v>BOSNIAHERZ</v>
      </c>
      <c r="E10" s="493" t="str">
        <f>TABLE4!C12</f>
        <v xml:space="preserve">البوسنة والهرسك </v>
      </c>
      <c r="F10" s="140"/>
      <c r="G10" s="140"/>
      <c r="H10" s="140"/>
      <c r="I10" s="140"/>
      <c r="J10" s="140"/>
      <c r="K10" s="140"/>
      <c r="L10" s="140"/>
      <c r="M10" s="140"/>
      <c r="N10" s="140"/>
      <c r="O10" s="140"/>
      <c r="P10" s="140"/>
      <c r="Q10" s="140"/>
      <c r="R10" s="140"/>
      <c r="S10" s="140"/>
      <c r="T10" s="140"/>
      <c r="U10" s="140"/>
      <c r="V10" s="140"/>
      <c r="W10" s="140"/>
      <c r="X10" s="140"/>
      <c r="Y10" s="140"/>
      <c r="Z10" s="140"/>
      <c r="AA10" s="140"/>
      <c r="AB10" s="140">
        <v>0</v>
      </c>
      <c r="BH10" s="413" t="str">
        <f t="shared" si="0"/>
        <v xml:space="preserve">البوسنة والهرسك </v>
      </c>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O10" s="159" t="str">
        <f>TABLE4!BA12</f>
        <v xml:space="preserve">Bosnie-Herzégovine        </v>
      </c>
    </row>
    <row r="11" spans="1:93" x14ac:dyDescent="0.2">
      <c r="A11" s="165" t="s">
        <v>318</v>
      </c>
      <c r="B11" s="165" t="s">
        <v>604</v>
      </c>
      <c r="C11" s="135" t="str">
        <f>TABLE4!B13</f>
        <v>BRAZIL</v>
      </c>
      <c r="E11" s="493" t="str">
        <f>TABLE4!C13</f>
        <v xml:space="preserve">البرازيل </v>
      </c>
      <c r="F11" s="140"/>
      <c r="G11" s="140"/>
      <c r="H11" s="140"/>
      <c r="I11" s="140"/>
      <c r="J11" s="140"/>
      <c r="K11" s="140"/>
      <c r="L11" s="140"/>
      <c r="M11" s="140"/>
      <c r="N11" s="140"/>
      <c r="O11" s="140"/>
      <c r="P11" s="140"/>
      <c r="Q11" s="140"/>
      <c r="R11" s="140"/>
      <c r="S11" s="140"/>
      <c r="T11" s="140"/>
      <c r="U11" s="140"/>
      <c r="V11" s="140"/>
      <c r="W11" s="140"/>
      <c r="X11" s="140"/>
      <c r="Y11" s="140"/>
      <c r="Z11" s="140"/>
      <c r="AA11" s="140"/>
      <c r="AB11" s="140">
        <v>0</v>
      </c>
      <c r="BH11" s="413" t="str">
        <f t="shared" si="0"/>
        <v xml:space="preserve">البرازيل </v>
      </c>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O11" s="159" t="str">
        <f>TABLE4!BA13</f>
        <v>Bresil</v>
      </c>
    </row>
    <row r="12" spans="1:93" x14ac:dyDescent="0.2">
      <c r="A12" s="165" t="s">
        <v>318</v>
      </c>
      <c r="B12" s="165" t="s">
        <v>604</v>
      </c>
      <c r="C12" s="135" t="str">
        <f>TABLE4!B14</f>
        <v>BULGARIA</v>
      </c>
      <c r="E12" s="493" t="str">
        <f>TABLE4!C14</f>
        <v xml:space="preserve">بلغاريا </v>
      </c>
      <c r="F12" s="140"/>
      <c r="G12" s="140"/>
      <c r="H12" s="140"/>
      <c r="I12" s="140"/>
      <c r="J12" s="140"/>
      <c r="K12" s="140"/>
      <c r="L12" s="140"/>
      <c r="M12" s="140"/>
      <c r="N12" s="140"/>
      <c r="O12" s="140"/>
      <c r="P12" s="140"/>
      <c r="Q12" s="140"/>
      <c r="R12" s="140"/>
      <c r="S12" s="140"/>
      <c r="T12" s="140"/>
      <c r="U12" s="140"/>
      <c r="V12" s="140"/>
      <c r="W12" s="140"/>
      <c r="X12" s="140"/>
      <c r="Y12" s="140"/>
      <c r="Z12" s="140"/>
      <c r="AA12" s="140"/>
      <c r="AB12" s="140">
        <v>0</v>
      </c>
      <c r="BH12" s="413" t="str">
        <f t="shared" si="0"/>
        <v xml:space="preserve">بلغاريا </v>
      </c>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O12" s="159" t="str">
        <f>TABLE4!BA14</f>
        <v>Bulgarie</v>
      </c>
    </row>
    <row r="13" spans="1:93" x14ac:dyDescent="0.2">
      <c r="A13" s="165" t="s">
        <v>318</v>
      </c>
      <c r="B13" s="165" t="s">
        <v>604</v>
      </c>
      <c r="C13" s="135" t="str">
        <f>TABLE4!B15</f>
        <v>CANADA</v>
      </c>
      <c r="E13" s="493" t="str">
        <f>TABLE4!C15</f>
        <v xml:space="preserve">كندا </v>
      </c>
      <c r="F13" s="140"/>
      <c r="G13" s="140"/>
      <c r="H13" s="140"/>
      <c r="I13" s="140"/>
      <c r="J13" s="140"/>
      <c r="K13" s="140"/>
      <c r="L13" s="140"/>
      <c r="M13" s="140"/>
      <c r="N13" s="140"/>
      <c r="O13" s="140"/>
      <c r="P13" s="140"/>
      <c r="Q13" s="140"/>
      <c r="R13" s="140"/>
      <c r="S13" s="140"/>
      <c r="T13" s="140"/>
      <c r="U13" s="140"/>
      <c r="V13" s="140"/>
      <c r="W13" s="140"/>
      <c r="X13" s="140"/>
      <c r="Y13" s="140"/>
      <c r="Z13" s="140"/>
      <c r="AA13" s="140"/>
      <c r="AB13" s="140">
        <v>0</v>
      </c>
      <c r="BH13" s="413" t="str">
        <f t="shared" si="0"/>
        <v xml:space="preserve">كندا </v>
      </c>
      <c r="BI13" s="396"/>
      <c r="BJ13" s="396"/>
      <c r="BK13" s="396"/>
      <c r="BL13" s="396"/>
      <c r="BM13" s="396"/>
      <c r="BN13" s="396"/>
      <c r="BO13" s="396"/>
      <c r="BP13" s="396"/>
      <c r="BQ13" s="396"/>
      <c r="BR13" s="396"/>
      <c r="BS13" s="396"/>
      <c r="BT13" s="396"/>
      <c r="BU13" s="396"/>
      <c r="BV13" s="396"/>
      <c r="BW13" s="396"/>
      <c r="BX13" s="396"/>
      <c r="BY13" s="396"/>
      <c r="BZ13" s="396"/>
      <c r="CA13" s="396"/>
      <c r="CB13" s="396"/>
      <c r="CC13" s="396"/>
      <c r="CD13" s="396"/>
      <c r="CE13" s="396"/>
      <c r="CO13" s="159" t="str">
        <f>TABLE4!BA15</f>
        <v xml:space="preserve">Canada                     </v>
      </c>
    </row>
    <row r="14" spans="1:93" x14ac:dyDescent="0.2">
      <c r="A14" s="165" t="s">
        <v>318</v>
      </c>
      <c r="B14" s="165" t="s">
        <v>604</v>
      </c>
      <c r="C14" s="135" t="str">
        <f>TABLE4!B16</f>
        <v>CHILE</v>
      </c>
      <c r="E14" s="493" t="str">
        <f>TABLE4!C16</f>
        <v xml:space="preserve">شيلي </v>
      </c>
      <c r="F14" s="140"/>
      <c r="G14" s="140"/>
      <c r="H14" s="140"/>
      <c r="I14" s="140"/>
      <c r="J14" s="140"/>
      <c r="K14" s="140"/>
      <c r="L14" s="140"/>
      <c r="M14" s="140"/>
      <c r="N14" s="140"/>
      <c r="O14" s="140"/>
      <c r="P14" s="140"/>
      <c r="Q14" s="140"/>
      <c r="R14" s="140"/>
      <c r="S14" s="140"/>
      <c r="T14" s="140"/>
      <c r="U14" s="140"/>
      <c r="V14" s="140"/>
      <c r="W14" s="140"/>
      <c r="X14" s="140"/>
      <c r="Y14" s="140"/>
      <c r="Z14" s="140"/>
      <c r="AA14" s="140"/>
      <c r="AB14" s="140">
        <v>0</v>
      </c>
      <c r="BH14" s="413" t="str">
        <f t="shared" si="0"/>
        <v xml:space="preserve">شيلي </v>
      </c>
      <c r="BI14" s="396"/>
      <c r="BJ14" s="396"/>
      <c r="BK14" s="396"/>
      <c r="BL14" s="396"/>
      <c r="BM14" s="396"/>
      <c r="BN14" s="396"/>
      <c r="BO14" s="396"/>
      <c r="BP14" s="396"/>
      <c r="BQ14" s="396"/>
      <c r="BR14" s="396"/>
      <c r="BS14" s="396"/>
      <c r="BT14" s="396"/>
      <c r="BU14" s="396"/>
      <c r="BV14" s="396"/>
      <c r="BW14" s="396"/>
      <c r="BX14" s="396"/>
      <c r="BY14" s="396"/>
      <c r="BZ14" s="396"/>
      <c r="CA14" s="396"/>
      <c r="CB14" s="396"/>
      <c r="CC14" s="396"/>
      <c r="CD14" s="396"/>
      <c r="CE14" s="396"/>
      <c r="CO14" s="159" t="str">
        <f>TABLE4!BA16</f>
        <v>Chili</v>
      </c>
    </row>
    <row r="15" spans="1:93" x14ac:dyDescent="0.2">
      <c r="A15" s="165" t="s">
        <v>318</v>
      </c>
      <c r="B15" s="165" t="s">
        <v>604</v>
      </c>
      <c r="C15" s="135" t="str">
        <f>TABLE4!B17</f>
        <v>CHINA</v>
      </c>
      <c r="E15" s="493" t="str">
        <f>TABLE4!C17</f>
        <v xml:space="preserve">الصين </v>
      </c>
      <c r="F15" s="140"/>
      <c r="G15" s="140"/>
      <c r="H15" s="140"/>
      <c r="I15" s="140"/>
      <c r="J15" s="140"/>
      <c r="K15" s="140"/>
      <c r="L15" s="140"/>
      <c r="M15" s="140"/>
      <c r="N15" s="140"/>
      <c r="O15" s="140"/>
      <c r="P15" s="140"/>
      <c r="Q15" s="140"/>
      <c r="R15" s="140"/>
      <c r="S15" s="140"/>
      <c r="T15" s="140"/>
      <c r="U15" s="140"/>
      <c r="V15" s="140"/>
      <c r="W15" s="140"/>
      <c r="X15" s="140"/>
      <c r="Y15" s="140"/>
      <c r="Z15" s="140"/>
      <c r="AA15" s="140"/>
      <c r="AB15" s="140">
        <v>0</v>
      </c>
      <c r="BH15" s="413" t="str">
        <f t="shared" si="0"/>
        <v xml:space="preserve">الصين </v>
      </c>
      <c r="BI15" s="396"/>
      <c r="BJ15" s="396"/>
      <c r="BK15" s="396"/>
      <c r="BL15" s="396"/>
      <c r="BM15" s="396"/>
      <c r="BN15" s="396"/>
      <c r="BO15" s="396"/>
      <c r="BP15" s="396"/>
      <c r="BQ15" s="396"/>
      <c r="BR15" s="396"/>
      <c r="BS15" s="396"/>
      <c r="BT15" s="396"/>
      <c r="BU15" s="396"/>
      <c r="BV15" s="396"/>
      <c r="BW15" s="396"/>
      <c r="BX15" s="396"/>
      <c r="BY15" s="396"/>
      <c r="BZ15" s="396"/>
      <c r="CA15" s="396"/>
      <c r="CB15" s="396"/>
      <c r="CC15" s="396"/>
      <c r="CD15" s="396"/>
      <c r="CE15" s="396"/>
      <c r="CO15" s="159" t="str">
        <f>TABLE4!BA17</f>
        <v>Chine</v>
      </c>
    </row>
    <row r="16" spans="1:93" x14ac:dyDescent="0.2">
      <c r="A16" s="165" t="s">
        <v>318</v>
      </c>
      <c r="B16" s="165" t="s">
        <v>604</v>
      </c>
      <c r="C16" s="135" t="str">
        <f>TABLE4!B18</f>
        <v>TAIPEI</v>
      </c>
      <c r="E16" s="493" t="str">
        <f>TABLE4!C18</f>
        <v xml:space="preserve">تايبيه الصينية </v>
      </c>
      <c r="F16" s="140"/>
      <c r="G16" s="140"/>
      <c r="H16" s="140"/>
      <c r="I16" s="140"/>
      <c r="J16" s="140"/>
      <c r="K16" s="140"/>
      <c r="L16" s="140"/>
      <c r="M16" s="140"/>
      <c r="N16" s="140"/>
      <c r="O16" s="140"/>
      <c r="P16" s="140"/>
      <c r="Q16" s="140"/>
      <c r="R16" s="140"/>
      <c r="S16" s="140"/>
      <c r="T16" s="140"/>
      <c r="U16" s="140"/>
      <c r="V16" s="140"/>
      <c r="W16" s="140"/>
      <c r="X16" s="140"/>
      <c r="Y16" s="140"/>
      <c r="Z16" s="140"/>
      <c r="AA16" s="140"/>
      <c r="AB16" s="140">
        <v>0</v>
      </c>
      <c r="BH16" s="413" t="str">
        <f t="shared" si="0"/>
        <v xml:space="preserve">تايبيه الصينية </v>
      </c>
      <c r="BI16" s="396"/>
      <c r="BJ16" s="396"/>
      <c r="BK16" s="396"/>
      <c r="BL16" s="396"/>
      <c r="BM16" s="396"/>
      <c r="BN16" s="396"/>
      <c r="BO16" s="396"/>
      <c r="BP16" s="396"/>
      <c r="BQ16" s="396"/>
      <c r="BR16" s="396"/>
      <c r="BS16" s="396"/>
      <c r="BT16" s="396"/>
      <c r="BU16" s="396"/>
      <c r="BV16" s="396"/>
      <c r="BW16" s="396"/>
      <c r="BX16" s="396"/>
      <c r="BY16" s="396"/>
      <c r="BZ16" s="396"/>
      <c r="CA16" s="396"/>
      <c r="CB16" s="396"/>
      <c r="CC16" s="396"/>
      <c r="CD16" s="396"/>
      <c r="CE16" s="396"/>
      <c r="CO16" s="159" t="str">
        <f>TABLE4!BA18</f>
        <v>Taipei Chinois</v>
      </c>
    </row>
    <row r="17" spans="1:93" x14ac:dyDescent="0.2">
      <c r="A17" s="165" t="s">
        <v>318</v>
      </c>
      <c r="B17" s="165" t="s">
        <v>604</v>
      </c>
      <c r="C17" s="135" t="str">
        <f>TABLE4!B19</f>
        <v>CROATIA</v>
      </c>
      <c r="E17" s="493" t="str">
        <f>TABLE4!C19</f>
        <v xml:space="preserve">كرواتيا </v>
      </c>
      <c r="F17" s="140"/>
      <c r="G17" s="140"/>
      <c r="H17" s="140"/>
      <c r="I17" s="140"/>
      <c r="J17" s="140"/>
      <c r="K17" s="140"/>
      <c r="L17" s="140"/>
      <c r="M17" s="140"/>
      <c r="N17" s="140"/>
      <c r="O17" s="140"/>
      <c r="P17" s="140"/>
      <c r="Q17" s="140"/>
      <c r="R17" s="140"/>
      <c r="S17" s="140"/>
      <c r="T17" s="140"/>
      <c r="U17" s="140"/>
      <c r="V17" s="140"/>
      <c r="W17" s="140"/>
      <c r="X17" s="140"/>
      <c r="Y17" s="140"/>
      <c r="Z17" s="140"/>
      <c r="AA17" s="140"/>
      <c r="AB17" s="140">
        <v>0</v>
      </c>
      <c r="BH17" s="413" t="str">
        <f t="shared" si="0"/>
        <v xml:space="preserve">كرواتيا </v>
      </c>
      <c r="BI17" s="396"/>
      <c r="BJ17" s="396"/>
      <c r="BK17" s="396"/>
      <c r="BL17" s="396"/>
      <c r="BM17" s="396"/>
      <c r="BN17" s="396"/>
      <c r="BO17" s="396"/>
      <c r="BP17" s="396"/>
      <c r="BQ17" s="396"/>
      <c r="BR17" s="396"/>
      <c r="BS17" s="396"/>
      <c r="BT17" s="396"/>
      <c r="BU17" s="396"/>
      <c r="BV17" s="396"/>
      <c r="BW17" s="396"/>
      <c r="BX17" s="396"/>
      <c r="BY17" s="396"/>
      <c r="BZ17" s="396"/>
      <c r="CA17" s="396"/>
      <c r="CB17" s="396"/>
      <c r="CC17" s="396"/>
      <c r="CD17" s="396"/>
      <c r="CE17" s="396"/>
      <c r="CO17" s="159" t="str">
        <f>TABLE4!BA19</f>
        <v xml:space="preserve">Croatie                   </v>
      </c>
    </row>
    <row r="18" spans="1:93" x14ac:dyDescent="0.2">
      <c r="A18" s="165" t="s">
        <v>318</v>
      </c>
      <c r="B18" s="165" t="s">
        <v>604</v>
      </c>
      <c r="C18" s="135" t="str">
        <f>TABLE4!B20</f>
        <v>CYPRUS</v>
      </c>
      <c r="E18" s="493" t="str">
        <f>TABLE4!C20</f>
        <v xml:space="preserve">قبرص </v>
      </c>
      <c r="F18" s="140"/>
      <c r="G18" s="140"/>
      <c r="H18" s="140"/>
      <c r="I18" s="140"/>
      <c r="J18" s="140"/>
      <c r="K18" s="140"/>
      <c r="L18" s="140"/>
      <c r="M18" s="140"/>
      <c r="N18" s="140"/>
      <c r="O18" s="140"/>
      <c r="P18" s="140"/>
      <c r="Q18" s="140"/>
      <c r="R18" s="140"/>
      <c r="S18" s="140"/>
      <c r="T18" s="140"/>
      <c r="U18" s="140"/>
      <c r="V18" s="140"/>
      <c r="W18" s="140"/>
      <c r="X18" s="140"/>
      <c r="Y18" s="140"/>
      <c r="Z18" s="140"/>
      <c r="AA18" s="140"/>
      <c r="AB18" s="140">
        <v>0</v>
      </c>
      <c r="BH18" s="413" t="str">
        <f t="shared" si="0"/>
        <v xml:space="preserve">قبرص </v>
      </c>
      <c r="BI18" s="396"/>
      <c r="BJ18" s="396"/>
      <c r="BK18" s="396"/>
      <c r="BL18" s="396"/>
      <c r="BM18" s="396"/>
      <c r="BN18" s="396"/>
      <c r="BO18" s="396"/>
      <c r="BP18" s="396"/>
      <c r="BQ18" s="396"/>
      <c r="BR18" s="396"/>
      <c r="BS18" s="396"/>
      <c r="BT18" s="396"/>
      <c r="BU18" s="396"/>
      <c r="BV18" s="396"/>
      <c r="BW18" s="396"/>
      <c r="BX18" s="396"/>
      <c r="BY18" s="396"/>
      <c r="BZ18" s="396"/>
      <c r="CA18" s="396"/>
      <c r="CB18" s="396"/>
      <c r="CC18" s="396"/>
      <c r="CD18" s="396"/>
      <c r="CE18" s="396"/>
      <c r="CO18" s="159" t="str">
        <f>TABLE4!BA20</f>
        <v>Chypre</v>
      </c>
    </row>
    <row r="19" spans="1:93" x14ac:dyDescent="0.2">
      <c r="A19" s="165" t="s">
        <v>318</v>
      </c>
      <c r="B19" s="165" t="s">
        <v>604</v>
      </c>
      <c r="C19" s="135" t="str">
        <f>TABLE4!B21</f>
        <v>CZECH</v>
      </c>
      <c r="E19" s="493" t="str">
        <f>TABLE4!C21</f>
        <v xml:space="preserve">الجمهورية التشيكية </v>
      </c>
      <c r="F19" s="140"/>
      <c r="G19" s="140"/>
      <c r="H19" s="140"/>
      <c r="I19" s="140"/>
      <c r="J19" s="140"/>
      <c r="K19" s="140"/>
      <c r="L19" s="140"/>
      <c r="M19" s="140"/>
      <c r="N19" s="140"/>
      <c r="O19" s="140"/>
      <c r="P19" s="140"/>
      <c r="Q19" s="140"/>
      <c r="R19" s="140"/>
      <c r="S19" s="140"/>
      <c r="T19" s="140"/>
      <c r="U19" s="140"/>
      <c r="V19" s="140"/>
      <c r="W19" s="140"/>
      <c r="X19" s="140"/>
      <c r="Y19" s="140"/>
      <c r="Z19" s="140"/>
      <c r="AA19" s="140"/>
      <c r="AB19" s="140">
        <v>0</v>
      </c>
      <c r="BH19" s="413" t="str">
        <f t="shared" si="0"/>
        <v xml:space="preserve">الجمهورية التشيكية </v>
      </c>
      <c r="BI19" s="396"/>
      <c r="BJ19" s="396"/>
      <c r="BK19" s="396"/>
      <c r="BL19" s="396"/>
      <c r="BM19" s="396"/>
      <c r="BN19" s="396"/>
      <c r="BO19" s="396"/>
      <c r="BP19" s="396"/>
      <c r="BQ19" s="396"/>
      <c r="BR19" s="396"/>
      <c r="BS19" s="396"/>
      <c r="BT19" s="396"/>
      <c r="BU19" s="396"/>
      <c r="BV19" s="396"/>
      <c r="BW19" s="396"/>
      <c r="BX19" s="396"/>
      <c r="BY19" s="396"/>
      <c r="BZ19" s="396"/>
      <c r="CA19" s="396"/>
      <c r="CB19" s="396"/>
      <c r="CC19" s="396"/>
      <c r="CD19" s="396"/>
      <c r="CE19" s="396"/>
      <c r="CO19" s="159" t="str">
        <f>TABLE4!BA21</f>
        <v>République tchèque</v>
      </c>
    </row>
    <row r="20" spans="1:93" x14ac:dyDescent="0.2">
      <c r="A20" s="165" t="s">
        <v>318</v>
      </c>
      <c r="B20" s="165" t="s">
        <v>604</v>
      </c>
      <c r="C20" s="135" t="str">
        <f>TABLE4!B22</f>
        <v>DENMARK</v>
      </c>
      <c r="E20" s="493" t="str">
        <f>TABLE4!C22</f>
        <v xml:space="preserve">الدنمارك </v>
      </c>
      <c r="F20" s="140"/>
      <c r="G20" s="140"/>
      <c r="H20" s="140"/>
      <c r="I20" s="140"/>
      <c r="J20" s="140"/>
      <c r="K20" s="140"/>
      <c r="L20" s="140"/>
      <c r="M20" s="140"/>
      <c r="N20" s="140"/>
      <c r="O20" s="140"/>
      <c r="P20" s="140"/>
      <c r="Q20" s="140"/>
      <c r="R20" s="140"/>
      <c r="S20" s="140"/>
      <c r="T20" s="140"/>
      <c r="U20" s="140"/>
      <c r="V20" s="140"/>
      <c r="W20" s="140"/>
      <c r="X20" s="140"/>
      <c r="Y20" s="140"/>
      <c r="Z20" s="140"/>
      <c r="AA20" s="140"/>
      <c r="AB20" s="140">
        <v>0</v>
      </c>
      <c r="BH20" s="413" t="str">
        <f t="shared" si="0"/>
        <v xml:space="preserve">الدنمارك </v>
      </c>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O20" s="159" t="str">
        <f>TABLE4!BA22</f>
        <v>Danemark</v>
      </c>
    </row>
    <row r="21" spans="1:93" x14ac:dyDescent="0.2">
      <c r="A21" s="165" t="s">
        <v>318</v>
      </c>
      <c r="B21" s="165" t="s">
        <v>604</v>
      </c>
      <c r="C21" s="135" t="str">
        <f>TABLE4!B23</f>
        <v>DOMINICANR</v>
      </c>
      <c r="E21" s="493" t="str">
        <f>TABLE4!C23</f>
        <v xml:space="preserve">جمهورية الدومينيكان </v>
      </c>
      <c r="F21" s="140"/>
      <c r="G21" s="140"/>
      <c r="H21" s="140"/>
      <c r="I21" s="140"/>
      <c r="J21" s="140"/>
      <c r="K21" s="140"/>
      <c r="L21" s="140"/>
      <c r="M21" s="140"/>
      <c r="N21" s="140"/>
      <c r="O21" s="140"/>
      <c r="P21" s="140"/>
      <c r="Q21" s="140"/>
      <c r="R21" s="140"/>
      <c r="S21" s="140"/>
      <c r="T21" s="140"/>
      <c r="U21" s="140"/>
      <c r="V21" s="140"/>
      <c r="W21" s="140"/>
      <c r="X21" s="140"/>
      <c r="Y21" s="140"/>
      <c r="Z21" s="140"/>
      <c r="AA21" s="140"/>
      <c r="AB21" s="140">
        <v>0</v>
      </c>
      <c r="BH21" s="413" t="str">
        <f t="shared" si="0"/>
        <v xml:space="preserve">جمهورية الدومينيكان </v>
      </c>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O21" s="159" t="str">
        <f>TABLE4!BA23</f>
        <v>République dominicaine</v>
      </c>
    </row>
    <row r="22" spans="1:93" x14ac:dyDescent="0.2">
      <c r="A22" s="165" t="s">
        <v>318</v>
      </c>
      <c r="B22" s="165" t="s">
        <v>604</v>
      </c>
      <c r="C22" s="135" t="str">
        <f>TABLE4!B24</f>
        <v>ESTONIA</v>
      </c>
      <c r="E22" s="493" t="str">
        <f>TABLE4!C24</f>
        <v xml:space="preserve">استونيا </v>
      </c>
      <c r="F22" s="140"/>
      <c r="G22" s="140"/>
      <c r="H22" s="140"/>
      <c r="I22" s="140"/>
      <c r="J22" s="140"/>
      <c r="K22" s="140"/>
      <c r="L22" s="140"/>
      <c r="M22" s="140"/>
      <c r="N22" s="140"/>
      <c r="O22" s="140"/>
      <c r="P22" s="140"/>
      <c r="Q22" s="140"/>
      <c r="R22" s="140"/>
      <c r="S22" s="140"/>
      <c r="T22" s="140"/>
      <c r="U22" s="140"/>
      <c r="V22" s="140"/>
      <c r="W22" s="140"/>
      <c r="X22" s="140"/>
      <c r="Y22" s="140"/>
      <c r="Z22" s="140"/>
      <c r="AA22" s="140"/>
      <c r="AB22" s="140">
        <v>0</v>
      </c>
      <c r="BH22" s="413" t="str">
        <f t="shared" si="0"/>
        <v xml:space="preserve">استونيا </v>
      </c>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O22" s="159" t="str">
        <f>TABLE4!BA24</f>
        <v>Estonie</v>
      </c>
    </row>
    <row r="23" spans="1:93" x14ac:dyDescent="0.2">
      <c r="A23" s="165" t="s">
        <v>318</v>
      </c>
      <c r="B23" s="165" t="s">
        <v>604</v>
      </c>
      <c r="C23" s="135" t="str">
        <f>TABLE4!B25</f>
        <v>FINLAND</v>
      </c>
      <c r="E23" s="493" t="str">
        <f>TABLE4!C25</f>
        <v xml:space="preserve">فنلندا </v>
      </c>
      <c r="F23" s="140"/>
      <c r="G23" s="140"/>
      <c r="H23" s="140"/>
      <c r="I23" s="140"/>
      <c r="J23" s="140"/>
      <c r="K23" s="140"/>
      <c r="L23" s="140"/>
      <c r="M23" s="140"/>
      <c r="N23" s="140"/>
      <c r="O23" s="140"/>
      <c r="P23" s="140"/>
      <c r="Q23" s="140"/>
      <c r="R23" s="140"/>
      <c r="S23" s="140"/>
      <c r="T23" s="140"/>
      <c r="U23" s="140"/>
      <c r="V23" s="140"/>
      <c r="W23" s="140"/>
      <c r="X23" s="140"/>
      <c r="Y23" s="140"/>
      <c r="Z23" s="140"/>
      <c r="AA23" s="140"/>
      <c r="AB23" s="140">
        <v>0</v>
      </c>
      <c r="BH23" s="413" t="str">
        <f t="shared" si="0"/>
        <v xml:space="preserve">فنلندا </v>
      </c>
      <c r="BI23" s="396"/>
      <c r="BJ23" s="396"/>
      <c r="BK23" s="396"/>
      <c r="BL23" s="396"/>
      <c r="BM23" s="396"/>
      <c r="BN23" s="396"/>
      <c r="BO23" s="396"/>
      <c r="BP23" s="396"/>
      <c r="BQ23" s="396"/>
      <c r="BR23" s="396"/>
      <c r="BS23" s="396"/>
      <c r="BT23" s="396"/>
      <c r="BU23" s="396"/>
      <c r="BV23" s="396"/>
      <c r="BW23" s="396"/>
      <c r="BX23" s="396"/>
      <c r="BY23" s="396"/>
      <c r="BZ23" s="396"/>
      <c r="CA23" s="396"/>
      <c r="CB23" s="396"/>
      <c r="CC23" s="396"/>
      <c r="CD23" s="396"/>
      <c r="CE23" s="396"/>
      <c r="CO23" s="159" t="str">
        <f>TABLE4!BA25</f>
        <v>Finlande</v>
      </c>
    </row>
    <row r="24" spans="1:93" x14ac:dyDescent="0.2">
      <c r="A24" s="165" t="s">
        <v>318</v>
      </c>
      <c r="B24" s="165" t="s">
        <v>604</v>
      </c>
      <c r="C24" s="135" t="str">
        <f>TABLE4!B26</f>
        <v>FRANCE</v>
      </c>
      <c r="E24" s="493" t="str">
        <f>TABLE4!C26</f>
        <v xml:space="preserve">فرنسا </v>
      </c>
      <c r="F24" s="140"/>
      <c r="G24" s="140"/>
      <c r="H24" s="140"/>
      <c r="I24" s="140"/>
      <c r="J24" s="140"/>
      <c r="K24" s="140"/>
      <c r="L24" s="140"/>
      <c r="M24" s="140"/>
      <c r="N24" s="140"/>
      <c r="O24" s="140"/>
      <c r="P24" s="140"/>
      <c r="Q24" s="140"/>
      <c r="R24" s="140"/>
      <c r="S24" s="140"/>
      <c r="T24" s="140"/>
      <c r="U24" s="140"/>
      <c r="V24" s="140"/>
      <c r="W24" s="140"/>
      <c r="X24" s="140"/>
      <c r="Y24" s="140"/>
      <c r="Z24" s="140"/>
      <c r="AA24" s="140"/>
      <c r="AB24" s="140">
        <v>0</v>
      </c>
      <c r="BH24" s="413" t="str">
        <f t="shared" si="0"/>
        <v xml:space="preserve">فرنسا </v>
      </c>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O24" s="159" t="str">
        <f>TABLE4!BA26</f>
        <v xml:space="preserve">France                     </v>
      </c>
    </row>
    <row r="25" spans="1:93" x14ac:dyDescent="0.2">
      <c r="A25" s="165" t="s">
        <v>318</v>
      </c>
      <c r="B25" s="165" t="s">
        <v>604</v>
      </c>
      <c r="C25" s="135" t="str">
        <f>TABLE4!B27</f>
        <v>GEORGIA</v>
      </c>
      <c r="E25" s="493" t="str">
        <f>TABLE4!C27</f>
        <v xml:space="preserve">جورجيا </v>
      </c>
      <c r="F25" s="140"/>
      <c r="G25" s="140"/>
      <c r="H25" s="140"/>
      <c r="I25" s="140"/>
      <c r="J25" s="140"/>
      <c r="K25" s="140"/>
      <c r="L25" s="140"/>
      <c r="M25" s="140"/>
      <c r="N25" s="140"/>
      <c r="O25" s="140"/>
      <c r="P25" s="140"/>
      <c r="Q25" s="140"/>
      <c r="R25" s="140"/>
      <c r="S25" s="140"/>
      <c r="T25" s="140"/>
      <c r="U25" s="140"/>
      <c r="V25" s="140"/>
      <c r="W25" s="140"/>
      <c r="X25" s="140"/>
      <c r="Y25" s="140"/>
      <c r="Z25" s="140"/>
      <c r="AA25" s="140"/>
      <c r="AB25" s="140">
        <v>0</v>
      </c>
      <c r="BH25" s="413" t="str">
        <f t="shared" si="0"/>
        <v xml:space="preserve">جورجيا </v>
      </c>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O25" s="159" t="str">
        <f>TABLE4!BA27</f>
        <v>Georgie</v>
      </c>
    </row>
    <row r="26" spans="1:93" x14ac:dyDescent="0.2">
      <c r="A26" s="165" t="s">
        <v>318</v>
      </c>
      <c r="B26" s="165" t="s">
        <v>604</v>
      </c>
      <c r="C26" s="135" t="str">
        <f>TABLE4!B28</f>
        <v>GERMANY</v>
      </c>
      <c r="E26" s="493" t="str">
        <f>TABLE4!C28</f>
        <v xml:space="preserve">ألمانيا </v>
      </c>
      <c r="F26" s="140"/>
      <c r="G26" s="140"/>
      <c r="H26" s="140"/>
      <c r="I26" s="140"/>
      <c r="J26" s="140"/>
      <c r="K26" s="140"/>
      <c r="L26" s="140"/>
      <c r="M26" s="140"/>
      <c r="N26" s="140"/>
      <c r="O26" s="140"/>
      <c r="P26" s="140"/>
      <c r="Q26" s="140"/>
      <c r="R26" s="140"/>
      <c r="S26" s="140"/>
      <c r="T26" s="140"/>
      <c r="U26" s="140"/>
      <c r="V26" s="140"/>
      <c r="W26" s="140"/>
      <c r="X26" s="140"/>
      <c r="Y26" s="140"/>
      <c r="Z26" s="140"/>
      <c r="AA26" s="140"/>
      <c r="AB26" s="140">
        <v>0</v>
      </c>
      <c r="BH26" s="413" t="str">
        <f t="shared" si="0"/>
        <v xml:space="preserve">ألمانيا </v>
      </c>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O26" s="159" t="str">
        <f>TABLE4!BA28</f>
        <v>Allemagne</v>
      </c>
    </row>
    <row r="27" spans="1:93" x14ac:dyDescent="0.2">
      <c r="A27" s="165" t="s">
        <v>318</v>
      </c>
      <c r="B27" s="165" t="s">
        <v>604</v>
      </c>
      <c r="C27" s="135" t="str">
        <f>TABLE4!B29</f>
        <v>GREECE</v>
      </c>
      <c r="E27" s="493" t="str">
        <f>TABLE4!C29</f>
        <v xml:space="preserve">يونان </v>
      </c>
      <c r="F27" s="140"/>
      <c r="G27" s="140"/>
      <c r="H27" s="140"/>
      <c r="I27" s="140"/>
      <c r="J27" s="140"/>
      <c r="K27" s="140"/>
      <c r="L27" s="140"/>
      <c r="M27" s="140"/>
      <c r="N27" s="140"/>
      <c r="O27" s="140"/>
      <c r="P27" s="140"/>
      <c r="Q27" s="140"/>
      <c r="R27" s="140"/>
      <c r="S27" s="140"/>
      <c r="T27" s="140"/>
      <c r="U27" s="140"/>
      <c r="V27" s="140"/>
      <c r="W27" s="140"/>
      <c r="X27" s="140"/>
      <c r="Y27" s="140"/>
      <c r="Z27" s="140"/>
      <c r="AA27" s="140"/>
      <c r="AB27" s="140">
        <v>0</v>
      </c>
      <c r="BH27" s="413" t="str">
        <f t="shared" si="0"/>
        <v xml:space="preserve">يونان </v>
      </c>
      <c r="BI27" s="396"/>
      <c r="BJ27" s="396"/>
      <c r="BK27" s="396"/>
      <c r="BL27" s="396"/>
      <c r="BM27" s="396"/>
      <c r="BN27" s="396"/>
      <c r="BO27" s="396"/>
      <c r="BP27" s="396"/>
      <c r="BQ27" s="396"/>
      <c r="BR27" s="396"/>
      <c r="BS27" s="396"/>
      <c r="BT27" s="396"/>
      <c r="BU27" s="396"/>
      <c r="BV27" s="396"/>
      <c r="BW27" s="396"/>
      <c r="BX27" s="396"/>
      <c r="BY27" s="396"/>
      <c r="BZ27" s="396"/>
      <c r="CA27" s="396"/>
      <c r="CB27" s="396"/>
      <c r="CC27" s="396"/>
      <c r="CD27" s="396"/>
      <c r="CE27" s="396"/>
      <c r="CO27" s="159" t="str">
        <f>TABLE4!BA29</f>
        <v>Grèce</v>
      </c>
    </row>
    <row r="28" spans="1:93" x14ac:dyDescent="0.2">
      <c r="A28" s="165" t="s">
        <v>318</v>
      </c>
      <c r="B28" s="165" t="s">
        <v>604</v>
      </c>
      <c r="C28" s="135" t="str">
        <f>TABLE4!B30</f>
        <v>HUNGARY</v>
      </c>
      <c r="E28" s="493" t="str">
        <f>TABLE4!C30</f>
        <v xml:space="preserve">هنغاريا </v>
      </c>
      <c r="F28" s="140"/>
      <c r="G28" s="140"/>
      <c r="H28" s="140"/>
      <c r="I28" s="140"/>
      <c r="J28" s="140"/>
      <c r="K28" s="140"/>
      <c r="L28" s="140"/>
      <c r="M28" s="140"/>
      <c r="N28" s="140"/>
      <c r="O28" s="140"/>
      <c r="P28" s="140"/>
      <c r="Q28" s="140"/>
      <c r="R28" s="140"/>
      <c r="S28" s="140"/>
      <c r="T28" s="140"/>
      <c r="U28" s="140"/>
      <c r="V28" s="140"/>
      <c r="W28" s="140"/>
      <c r="X28" s="140"/>
      <c r="Y28" s="140"/>
      <c r="Z28" s="140"/>
      <c r="AA28" s="140"/>
      <c r="AB28" s="140">
        <v>0</v>
      </c>
      <c r="BH28" s="413" t="str">
        <f t="shared" si="0"/>
        <v xml:space="preserve">هنغاريا </v>
      </c>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O28" s="159" t="str">
        <f>TABLE4!BA30</f>
        <v>Hongrie</v>
      </c>
    </row>
    <row r="29" spans="1:93" x14ac:dyDescent="0.2">
      <c r="A29" s="165" t="s">
        <v>318</v>
      </c>
      <c r="B29" s="165" t="s">
        <v>604</v>
      </c>
      <c r="C29" s="135" t="str">
        <f>TABLE4!B31</f>
        <v>INDIA</v>
      </c>
      <c r="E29" s="493" t="str">
        <f>TABLE4!C31</f>
        <v xml:space="preserve">الهند </v>
      </c>
      <c r="F29" s="140"/>
      <c r="G29" s="140"/>
      <c r="H29" s="140"/>
      <c r="I29" s="140"/>
      <c r="J29" s="140"/>
      <c r="K29" s="140"/>
      <c r="L29" s="140"/>
      <c r="M29" s="140"/>
      <c r="N29" s="140"/>
      <c r="O29" s="140"/>
      <c r="P29" s="140"/>
      <c r="Q29" s="140"/>
      <c r="R29" s="140"/>
      <c r="S29" s="140"/>
      <c r="T29" s="140"/>
      <c r="U29" s="140"/>
      <c r="V29" s="140"/>
      <c r="W29" s="140"/>
      <c r="X29" s="140"/>
      <c r="Y29" s="140"/>
      <c r="Z29" s="140"/>
      <c r="AA29" s="140"/>
      <c r="AB29" s="140">
        <v>0</v>
      </c>
      <c r="BH29" s="413" t="str">
        <f t="shared" si="0"/>
        <v xml:space="preserve">الهند </v>
      </c>
      <c r="BI29" s="396"/>
      <c r="BJ29" s="396"/>
      <c r="BK29" s="396"/>
      <c r="BL29" s="396"/>
      <c r="BM29" s="396"/>
      <c r="BN29" s="396"/>
      <c r="BO29" s="396"/>
      <c r="BP29" s="396"/>
      <c r="BQ29" s="396"/>
      <c r="BR29" s="396"/>
      <c r="BS29" s="396"/>
      <c r="BT29" s="396"/>
      <c r="BU29" s="396"/>
      <c r="BV29" s="396"/>
      <c r="BW29" s="396"/>
      <c r="BX29" s="396"/>
      <c r="BY29" s="396"/>
      <c r="BZ29" s="396"/>
      <c r="CA29" s="396"/>
      <c r="CB29" s="396"/>
      <c r="CC29" s="396"/>
      <c r="CD29" s="396"/>
      <c r="CE29" s="396"/>
      <c r="CO29" s="159" t="str">
        <f>TABLE4!BA31</f>
        <v>Inde</v>
      </c>
    </row>
    <row r="30" spans="1:93" x14ac:dyDescent="0.2">
      <c r="A30" s="165" t="s">
        <v>318</v>
      </c>
      <c r="B30" s="165" t="s">
        <v>604</v>
      </c>
      <c r="C30" s="135" t="str">
        <f>TABLE4!B32</f>
        <v>IRELAND</v>
      </c>
      <c r="E30" s="493" t="str">
        <f>TABLE4!C32</f>
        <v xml:space="preserve">ايرلندا </v>
      </c>
      <c r="F30" s="140"/>
      <c r="G30" s="140"/>
      <c r="H30" s="140"/>
      <c r="I30" s="140"/>
      <c r="J30" s="140"/>
      <c r="K30" s="140"/>
      <c r="L30" s="140"/>
      <c r="M30" s="140"/>
      <c r="N30" s="140"/>
      <c r="O30" s="140"/>
      <c r="P30" s="140"/>
      <c r="Q30" s="140"/>
      <c r="R30" s="140"/>
      <c r="S30" s="140"/>
      <c r="T30" s="140"/>
      <c r="U30" s="140"/>
      <c r="V30" s="140"/>
      <c r="W30" s="140"/>
      <c r="X30" s="140"/>
      <c r="Y30" s="140"/>
      <c r="Z30" s="140"/>
      <c r="AA30" s="140"/>
      <c r="AB30" s="140">
        <v>0</v>
      </c>
      <c r="BH30" s="413" t="str">
        <f t="shared" si="0"/>
        <v xml:space="preserve">ايرلندا </v>
      </c>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O30" s="159" t="str">
        <f>TABLE4!BA32</f>
        <v>Irlande</v>
      </c>
    </row>
    <row r="31" spans="1:93" x14ac:dyDescent="0.2">
      <c r="A31" s="165" t="s">
        <v>318</v>
      </c>
      <c r="B31" s="165" t="s">
        <v>604</v>
      </c>
      <c r="C31" s="135" t="str">
        <f>TABLE4!B33</f>
        <v>ISRAEL</v>
      </c>
      <c r="E31" s="493" t="str">
        <f>TABLE4!C33</f>
        <v xml:space="preserve">إسرائيل </v>
      </c>
      <c r="F31" s="140"/>
      <c r="G31" s="140"/>
      <c r="H31" s="140"/>
      <c r="I31" s="140"/>
      <c r="J31" s="140"/>
      <c r="K31" s="140"/>
      <c r="L31" s="140"/>
      <c r="M31" s="140"/>
      <c r="N31" s="140"/>
      <c r="O31" s="140"/>
      <c r="P31" s="140"/>
      <c r="Q31" s="140"/>
      <c r="R31" s="140"/>
      <c r="S31" s="140"/>
      <c r="T31" s="140"/>
      <c r="U31" s="140"/>
      <c r="V31" s="140"/>
      <c r="W31" s="140"/>
      <c r="X31" s="140"/>
      <c r="Y31" s="140"/>
      <c r="Z31" s="140"/>
      <c r="AA31" s="140"/>
      <c r="AB31" s="140">
        <v>0</v>
      </c>
      <c r="BH31" s="413" t="str">
        <f t="shared" si="0"/>
        <v xml:space="preserve">إسرائيل </v>
      </c>
      <c r="BI31" s="396"/>
      <c r="BJ31" s="396"/>
      <c r="BK31" s="396"/>
      <c r="BL31" s="396"/>
      <c r="BM31" s="396"/>
      <c r="BN31" s="396"/>
      <c r="BO31" s="396"/>
      <c r="BP31" s="396"/>
      <c r="BQ31" s="396"/>
      <c r="BR31" s="396"/>
      <c r="BS31" s="396"/>
      <c r="BT31" s="396"/>
      <c r="BU31" s="396"/>
      <c r="BV31" s="396"/>
      <c r="BW31" s="396"/>
      <c r="BX31" s="396"/>
      <c r="BY31" s="396"/>
      <c r="BZ31" s="396"/>
      <c r="CA31" s="396"/>
      <c r="CB31" s="396"/>
      <c r="CC31" s="396"/>
      <c r="CD31" s="396"/>
      <c r="CE31" s="396"/>
      <c r="CO31" s="159" t="str">
        <f>TABLE4!BA33</f>
        <v>Israël</v>
      </c>
    </row>
    <row r="32" spans="1:93" x14ac:dyDescent="0.2">
      <c r="A32" s="165" t="s">
        <v>318</v>
      </c>
      <c r="B32" s="165" t="s">
        <v>604</v>
      </c>
      <c r="C32" s="135" t="str">
        <f>TABLE4!B34</f>
        <v>ITALY</v>
      </c>
      <c r="E32" s="493" t="str">
        <f>TABLE4!C34</f>
        <v xml:space="preserve">إيطاليا </v>
      </c>
      <c r="F32" s="140"/>
      <c r="G32" s="140"/>
      <c r="H32" s="140"/>
      <c r="I32" s="140"/>
      <c r="J32" s="140"/>
      <c r="K32" s="140"/>
      <c r="L32" s="140"/>
      <c r="M32" s="140"/>
      <c r="N32" s="140"/>
      <c r="O32" s="140"/>
      <c r="P32" s="140"/>
      <c r="Q32" s="140"/>
      <c r="R32" s="140"/>
      <c r="S32" s="140"/>
      <c r="T32" s="140"/>
      <c r="U32" s="140"/>
      <c r="V32" s="140"/>
      <c r="W32" s="140"/>
      <c r="X32" s="140"/>
      <c r="Y32" s="140"/>
      <c r="Z32" s="140"/>
      <c r="AA32" s="140"/>
      <c r="AB32" s="140">
        <v>0</v>
      </c>
      <c r="BH32" s="413" t="str">
        <f t="shared" si="0"/>
        <v xml:space="preserve">إيطاليا </v>
      </c>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O32" s="159" t="str">
        <f>TABLE4!BA34</f>
        <v>Italie</v>
      </c>
    </row>
    <row r="33" spans="1:93" x14ac:dyDescent="0.2">
      <c r="A33" s="165" t="s">
        <v>318</v>
      </c>
      <c r="B33" s="165" t="s">
        <v>604</v>
      </c>
      <c r="C33" s="135" t="str">
        <f>TABLE4!B35</f>
        <v>JAPAN</v>
      </c>
      <c r="E33" s="493" t="str">
        <f>TABLE4!C35</f>
        <v xml:space="preserve">اليابان </v>
      </c>
      <c r="F33" s="140"/>
      <c r="G33" s="140"/>
      <c r="H33" s="140"/>
      <c r="I33" s="140"/>
      <c r="J33" s="140"/>
      <c r="K33" s="140"/>
      <c r="L33" s="140"/>
      <c r="M33" s="140"/>
      <c r="N33" s="140"/>
      <c r="O33" s="140"/>
      <c r="P33" s="140"/>
      <c r="Q33" s="140"/>
      <c r="R33" s="140"/>
      <c r="S33" s="140"/>
      <c r="T33" s="140"/>
      <c r="U33" s="140"/>
      <c r="V33" s="140"/>
      <c r="W33" s="140"/>
      <c r="X33" s="140"/>
      <c r="Y33" s="140"/>
      <c r="Z33" s="140"/>
      <c r="AA33" s="140"/>
      <c r="AB33" s="140">
        <v>0</v>
      </c>
      <c r="BH33" s="413" t="str">
        <f t="shared" si="0"/>
        <v xml:space="preserve">اليابان </v>
      </c>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O33" s="159" t="str">
        <f>TABLE4!BA35</f>
        <v>Japon</v>
      </c>
    </row>
    <row r="34" spans="1:93" x14ac:dyDescent="0.2">
      <c r="A34" s="165" t="s">
        <v>318</v>
      </c>
      <c r="B34" s="165" t="s">
        <v>604</v>
      </c>
      <c r="C34" s="135" t="str">
        <f>TABLE4!B36</f>
        <v>KAZAKHSTAN</v>
      </c>
      <c r="E34" s="493" t="str">
        <f>TABLE4!C36</f>
        <v xml:space="preserve">كازاخستان </v>
      </c>
      <c r="F34" s="140"/>
      <c r="G34" s="140"/>
      <c r="H34" s="140"/>
      <c r="I34" s="140"/>
      <c r="J34" s="140"/>
      <c r="K34" s="140"/>
      <c r="L34" s="140"/>
      <c r="M34" s="140"/>
      <c r="N34" s="140"/>
      <c r="O34" s="140"/>
      <c r="P34" s="140"/>
      <c r="Q34" s="140"/>
      <c r="R34" s="140"/>
      <c r="S34" s="140"/>
      <c r="T34" s="140"/>
      <c r="U34" s="140"/>
      <c r="V34" s="140"/>
      <c r="W34" s="140"/>
      <c r="X34" s="140"/>
      <c r="Y34" s="140"/>
      <c r="Z34" s="140"/>
      <c r="AA34" s="140"/>
      <c r="AB34" s="140">
        <v>0</v>
      </c>
      <c r="BH34" s="413" t="str">
        <f t="shared" si="0"/>
        <v xml:space="preserve">كازاخستان </v>
      </c>
      <c r="BI34" s="396"/>
      <c r="BJ34" s="396"/>
      <c r="BK34" s="396"/>
      <c r="BL34" s="396"/>
      <c r="BM34" s="396"/>
      <c r="BN34" s="396"/>
      <c r="BO34" s="396"/>
      <c r="BP34" s="396"/>
      <c r="BQ34" s="396"/>
      <c r="BR34" s="396"/>
      <c r="BS34" s="396"/>
      <c r="BT34" s="396"/>
      <c r="BU34" s="396"/>
      <c r="BV34" s="396"/>
      <c r="BW34" s="396"/>
      <c r="BX34" s="396"/>
      <c r="BY34" s="396"/>
      <c r="BZ34" s="396"/>
      <c r="CA34" s="396"/>
      <c r="CB34" s="396"/>
      <c r="CC34" s="396"/>
      <c r="CD34" s="396"/>
      <c r="CE34" s="396"/>
      <c r="CO34" s="159" t="str">
        <f>TABLE4!BA36</f>
        <v>Kazakhstan</v>
      </c>
    </row>
    <row r="35" spans="1:93" x14ac:dyDescent="0.2">
      <c r="A35" s="165" t="s">
        <v>318</v>
      </c>
      <c r="B35" s="165" t="s">
        <v>604</v>
      </c>
      <c r="C35" s="135" t="str">
        <f>TABLE4!B37</f>
        <v>KOREA</v>
      </c>
      <c r="E35" s="493" t="str">
        <f>TABLE4!C37</f>
        <v xml:space="preserve">كوريا </v>
      </c>
      <c r="F35" s="140"/>
      <c r="G35" s="140"/>
      <c r="H35" s="140"/>
      <c r="I35" s="140"/>
      <c r="J35" s="140"/>
      <c r="K35" s="140"/>
      <c r="L35" s="140"/>
      <c r="M35" s="140"/>
      <c r="N35" s="140"/>
      <c r="O35" s="140"/>
      <c r="P35" s="140"/>
      <c r="Q35" s="140"/>
      <c r="R35" s="140"/>
      <c r="S35" s="140"/>
      <c r="T35" s="140"/>
      <c r="U35" s="140"/>
      <c r="V35" s="140"/>
      <c r="W35" s="140"/>
      <c r="X35" s="140"/>
      <c r="Y35" s="140"/>
      <c r="Z35" s="140"/>
      <c r="AA35" s="140"/>
      <c r="AB35" s="140">
        <v>0</v>
      </c>
      <c r="BH35" s="413" t="str">
        <f t="shared" si="0"/>
        <v xml:space="preserve">كوريا </v>
      </c>
      <c r="BI35" s="396"/>
      <c r="BJ35" s="396"/>
      <c r="BK35" s="396"/>
      <c r="BL35" s="396"/>
      <c r="BM35" s="396"/>
      <c r="BN35" s="396"/>
      <c r="BO35" s="396"/>
      <c r="BP35" s="396"/>
      <c r="BQ35" s="396"/>
      <c r="BR35" s="396"/>
      <c r="BS35" s="396"/>
      <c r="BT35" s="396"/>
      <c r="BU35" s="396"/>
      <c r="BV35" s="396"/>
      <c r="BW35" s="396"/>
      <c r="BX35" s="396"/>
      <c r="BY35" s="396"/>
      <c r="BZ35" s="396"/>
      <c r="CA35" s="396"/>
      <c r="CB35" s="396"/>
      <c r="CC35" s="396"/>
      <c r="CD35" s="396"/>
      <c r="CE35" s="396"/>
      <c r="CO35" s="159" t="str">
        <f>TABLE4!BA37</f>
        <v>Corée</v>
      </c>
    </row>
    <row r="36" spans="1:93" x14ac:dyDescent="0.2">
      <c r="A36" s="165" t="s">
        <v>318</v>
      </c>
      <c r="B36" s="165" t="s">
        <v>604</v>
      </c>
      <c r="C36" s="135" t="str">
        <f>TABLE4!B38</f>
        <v>KUWAIT</v>
      </c>
      <c r="E36" s="493" t="str">
        <f>TABLE4!C38</f>
        <v xml:space="preserve">الكويت </v>
      </c>
      <c r="F36" s="140"/>
      <c r="G36" s="140"/>
      <c r="H36" s="140"/>
      <c r="I36" s="140"/>
      <c r="J36" s="140"/>
      <c r="K36" s="140"/>
      <c r="L36" s="140"/>
      <c r="M36" s="140"/>
      <c r="N36" s="140"/>
      <c r="O36" s="140"/>
      <c r="P36" s="140"/>
      <c r="Q36" s="140"/>
      <c r="R36" s="140"/>
      <c r="S36" s="140"/>
      <c r="T36" s="140"/>
      <c r="U36" s="140"/>
      <c r="V36" s="140"/>
      <c r="W36" s="140"/>
      <c r="X36" s="140"/>
      <c r="Y36" s="140"/>
      <c r="Z36" s="140"/>
      <c r="AA36" s="140"/>
      <c r="AB36" s="140">
        <v>0</v>
      </c>
      <c r="BH36" s="413" t="str">
        <f t="shared" si="0"/>
        <v xml:space="preserve">الكويت </v>
      </c>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O36" s="159" t="str">
        <f>TABLE4!BA38</f>
        <v>Koweït</v>
      </c>
    </row>
    <row r="37" spans="1:93" x14ac:dyDescent="0.2">
      <c r="A37" s="165" t="s">
        <v>318</v>
      </c>
      <c r="B37" s="165" t="s">
        <v>604</v>
      </c>
      <c r="C37" s="135" t="str">
        <f>TABLE4!B39</f>
        <v>KYRGYZSTAN</v>
      </c>
      <c r="E37" s="493" t="str">
        <f>TABLE4!C39</f>
        <v xml:space="preserve">قيرغيزستان </v>
      </c>
      <c r="F37" s="140"/>
      <c r="G37" s="140"/>
      <c r="H37" s="140"/>
      <c r="I37" s="140"/>
      <c r="J37" s="140"/>
      <c r="K37" s="140"/>
      <c r="L37" s="140"/>
      <c r="M37" s="140"/>
      <c r="N37" s="140"/>
      <c r="O37" s="140"/>
      <c r="P37" s="140"/>
      <c r="Q37" s="140"/>
      <c r="R37" s="140"/>
      <c r="S37" s="140"/>
      <c r="T37" s="140"/>
      <c r="U37" s="140"/>
      <c r="V37" s="140"/>
      <c r="W37" s="140"/>
      <c r="X37" s="140"/>
      <c r="Y37" s="140"/>
      <c r="Z37" s="140"/>
      <c r="AA37" s="140"/>
      <c r="AB37" s="140">
        <v>0</v>
      </c>
      <c r="BH37" s="413" t="str">
        <f t="shared" si="0"/>
        <v xml:space="preserve">قيرغيزستان </v>
      </c>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O37" s="159" t="str">
        <f>TABLE4!BA39</f>
        <v>Kirghizistan</v>
      </c>
    </row>
    <row r="38" spans="1:93" x14ac:dyDescent="0.2">
      <c r="A38" s="165" t="s">
        <v>318</v>
      </c>
      <c r="B38" s="165" t="s">
        <v>604</v>
      </c>
      <c r="C38" s="135" t="str">
        <f>TABLE4!B40</f>
        <v>LATVIA</v>
      </c>
      <c r="E38" s="493" t="str">
        <f>TABLE4!C40</f>
        <v xml:space="preserve">لاتفيا </v>
      </c>
      <c r="F38" s="140"/>
      <c r="G38" s="140"/>
      <c r="H38" s="140"/>
      <c r="I38" s="140"/>
      <c r="J38" s="140"/>
      <c r="K38" s="140"/>
      <c r="L38" s="140"/>
      <c r="M38" s="140"/>
      <c r="N38" s="140"/>
      <c r="O38" s="140"/>
      <c r="P38" s="140"/>
      <c r="Q38" s="140"/>
      <c r="R38" s="140"/>
      <c r="S38" s="140"/>
      <c r="T38" s="140"/>
      <c r="U38" s="140"/>
      <c r="V38" s="140"/>
      <c r="W38" s="140"/>
      <c r="X38" s="140"/>
      <c r="Y38" s="140"/>
      <c r="Z38" s="140"/>
      <c r="AA38" s="140"/>
      <c r="AB38" s="140">
        <v>0</v>
      </c>
      <c r="BH38" s="413" t="str">
        <f t="shared" si="0"/>
        <v xml:space="preserve">لاتفيا </v>
      </c>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O38" s="159" t="str">
        <f>TABLE4!BA40</f>
        <v>Lettonie</v>
      </c>
    </row>
    <row r="39" spans="1:93" x14ac:dyDescent="0.2">
      <c r="A39" s="165" t="s">
        <v>318</v>
      </c>
      <c r="B39" s="165" t="s">
        <v>604</v>
      </c>
      <c r="C39" s="135" t="str">
        <f>TABLE4!B41</f>
        <v>LITHUANIA</v>
      </c>
      <c r="E39" s="493" t="str">
        <f>TABLE4!C41</f>
        <v xml:space="preserve">ليتوانيا </v>
      </c>
      <c r="F39" s="140"/>
      <c r="G39" s="140"/>
      <c r="H39" s="140"/>
      <c r="I39" s="140"/>
      <c r="J39" s="140"/>
      <c r="K39" s="140"/>
      <c r="L39" s="140"/>
      <c r="M39" s="140"/>
      <c r="N39" s="140"/>
      <c r="O39" s="140"/>
      <c r="P39" s="140"/>
      <c r="Q39" s="140"/>
      <c r="R39" s="140"/>
      <c r="S39" s="140"/>
      <c r="T39" s="140"/>
      <c r="U39" s="140"/>
      <c r="V39" s="140"/>
      <c r="W39" s="140"/>
      <c r="X39" s="140"/>
      <c r="Y39" s="140"/>
      <c r="Z39" s="140"/>
      <c r="AA39" s="140"/>
      <c r="AB39" s="140">
        <v>0</v>
      </c>
      <c r="BH39" s="413" t="str">
        <f t="shared" si="0"/>
        <v xml:space="preserve">ليتوانيا </v>
      </c>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396"/>
      <c r="CO39" s="159" t="str">
        <f>TABLE4!BA41</f>
        <v xml:space="preserve">Lituanie                  </v>
      </c>
    </row>
    <row r="40" spans="1:93" x14ac:dyDescent="0.2">
      <c r="A40" s="165" t="s">
        <v>318</v>
      </c>
      <c r="B40" s="165" t="s">
        <v>604</v>
      </c>
      <c r="C40" s="135" t="str">
        <f>TABLE4!B42</f>
        <v>LUXEMBOU</v>
      </c>
      <c r="E40" s="493" t="str">
        <f>TABLE4!C42</f>
        <v xml:space="preserve">لوكسمبورغ </v>
      </c>
      <c r="F40" s="140"/>
      <c r="G40" s="140"/>
      <c r="H40" s="140"/>
      <c r="I40" s="140"/>
      <c r="J40" s="140"/>
      <c r="K40" s="140"/>
      <c r="L40" s="140"/>
      <c r="M40" s="140"/>
      <c r="N40" s="140"/>
      <c r="O40" s="140"/>
      <c r="P40" s="140"/>
      <c r="Q40" s="140"/>
      <c r="R40" s="140"/>
      <c r="S40" s="140"/>
      <c r="T40" s="140"/>
      <c r="U40" s="140"/>
      <c r="V40" s="140"/>
      <c r="W40" s="140"/>
      <c r="X40" s="140"/>
      <c r="Y40" s="140"/>
      <c r="Z40" s="140"/>
      <c r="AA40" s="140"/>
      <c r="AB40" s="140">
        <v>0</v>
      </c>
      <c r="BH40" s="413" t="str">
        <f t="shared" si="0"/>
        <v xml:space="preserve">لوكسمبورغ </v>
      </c>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c r="CE40" s="396"/>
      <c r="CO40" s="159" t="str">
        <f>TABLE4!BA42</f>
        <v xml:space="preserve">Luxembourg                 </v>
      </c>
    </row>
    <row r="41" spans="1:93" x14ac:dyDescent="0.2">
      <c r="A41" s="165" t="s">
        <v>318</v>
      </c>
      <c r="B41" s="165" t="s">
        <v>604</v>
      </c>
      <c r="C41" s="135" t="str">
        <f>TABLE4!B43</f>
        <v>FYROM</v>
      </c>
      <c r="E41" s="493" t="str">
        <f>TABLE4!C43</f>
        <v xml:space="preserve">جمهورية مقدونيا اليوغوسلافية السابقة </v>
      </c>
      <c r="F41" s="140"/>
      <c r="G41" s="140"/>
      <c r="H41" s="140"/>
      <c r="I41" s="140"/>
      <c r="J41" s="140"/>
      <c r="K41" s="140"/>
      <c r="L41" s="140"/>
      <c r="M41" s="140"/>
      <c r="N41" s="140"/>
      <c r="O41" s="140"/>
      <c r="P41" s="140"/>
      <c r="Q41" s="140"/>
      <c r="R41" s="140"/>
      <c r="S41" s="140"/>
      <c r="T41" s="140"/>
      <c r="U41" s="140"/>
      <c r="V41" s="140"/>
      <c r="W41" s="140"/>
      <c r="X41" s="140"/>
      <c r="Y41" s="140"/>
      <c r="Z41" s="140"/>
      <c r="AA41" s="140"/>
      <c r="AB41" s="140">
        <v>0</v>
      </c>
      <c r="BH41" s="413" t="str">
        <f t="shared" si="0"/>
        <v xml:space="preserve">جمهورية مقدونيا اليوغوسلافية السابقة </v>
      </c>
      <c r="BI41" s="396"/>
      <c r="BJ41" s="396"/>
      <c r="BK41" s="396"/>
      <c r="BL41" s="396"/>
      <c r="BM41" s="396"/>
      <c r="BN41" s="396"/>
      <c r="BO41" s="396"/>
      <c r="BP41" s="396"/>
      <c r="BQ41" s="396"/>
      <c r="BR41" s="396"/>
      <c r="BS41" s="396"/>
      <c r="BT41" s="396"/>
      <c r="BU41" s="396"/>
      <c r="BV41" s="396"/>
      <c r="BW41" s="396"/>
      <c r="BX41" s="396"/>
      <c r="BY41" s="396"/>
      <c r="BZ41" s="396"/>
      <c r="CA41" s="396"/>
      <c r="CB41" s="396"/>
      <c r="CC41" s="396"/>
      <c r="CD41" s="396"/>
      <c r="CE41" s="396"/>
      <c r="CO41" s="159" t="str">
        <f>TABLE4!BA43</f>
        <v>Macédoine, ex-Rép. Yougoslave</v>
      </c>
    </row>
    <row r="42" spans="1:93" x14ac:dyDescent="0.2">
      <c r="A42" s="165" t="s">
        <v>318</v>
      </c>
      <c r="B42" s="165" t="s">
        <v>604</v>
      </c>
      <c r="C42" s="135" t="str">
        <f>TABLE4!B44</f>
        <v>MALTA</v>
      </c>
      <c r="E42" s="493" t="str">
        <f>TABLE4!C44</f>
        <v xml:space="preserve">مالطا </v>
      </c>
      <c r="F42" s="140"/>
      <c r="G42" s="140"/>
      <c r="H42" s="140"/>
      <c r="I42" s="140"/>
      <c r="J42" s="140"/>
      <c r="K42" s="140"/>
      <c r="L42" s="140"/>
      <c r="M42" s="140"/>
      <c r="N42" s="140"/>
      <c r="O42" s="140"/>
      <c r="P42" s="140"/>
      <c r="Q42" s="140"/>
      <c r="R42" s="140"/>
      <c r="S42" s="140"/>
      <c r="T42" s="140"/>
      <c r="U42" s="140"/>
      <c r="V42" s="140"/>
      <c r="W42" s="140"/>
      <c r="X42" s="140"/>
      <c r="Y42" s="140"/>
      <c r="Z42" s="140"/>
      <c r="AA42" s="140"/>
      <c r="AB42" s="140">
        <v>0</v>
      </c>
      <c r="BH42" s="413" t="str">
        <f t="shared" si="0"/>
        <v xml:space="preserve">مالطا </v>
      </c>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O42" s="159" t="str">
        <f>TABLE4!BA44</f>
        <v>Malte</v>
      </c>
    </row>
    <row r="43" spans="1:93" x14ac:dyDescent="0.2">
      <c r="A43" s="165" t="s">
        <v>318</v>
      </c>
      <c r="B43" s="165" t="s">
        <v>604</v>
      </c>
      <c r="C43" s="135" t="str">
        <f>TABLE4!B45</f>
        <v>MEXICO</v>
      </c>
      <c r="E43" s="493" t="str">
        <f>TABLE4!C45</f>
        <v xml:space="preserve">المكسيك </v>
      </c>
      <c r="F43" s="140"/>
      <c r="G43" s="140"/>
      <c r="H43" s="140"/>
      <c r="I43" s="140"/>
      <c r="J43" s="140"/>
      <c r="K43" s="140"/>
      <c r="L43" s="140"/>
      <c r="M43" s="140"/>
      <c r="N43" s="140"/>
      <c r="O43" s="140"/>
      <c r="P43" s="140"/>
      <c r="Q43" s="140"/>
      <c r="R43" s="140"/>
      <c r="S43" s="140"/>
      <c r="T43" s="140"/>
      <c r="U43" s="140"/>
      <c r="V43" s="140"/>
      <c r="W43" s="140"/>
      <c r="X43" s="140"/>
      <c r="Y43" s="140"/>
      <c r="Z43" s="140"/>
      <c r="AA43" s="140"/>
      <c r="AB43" s="140">
        <v>0</v>
      </c>
      <c r="BH43" s="413" t="str">
        <f t="shared" si="0"/>
        <v xml:space="preserve">المكسيك </v>
      </c>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O43" s="159" t="str">
        <f>TABLE4!BA45</f>
        <v>Mexique</v>
      </c>
    </row>
    <row r="44" spans="1:93" x14ac:dyDescent="0.2">
      <c r="A44" s="165" t="s">
        <v>318</v>
      </c>
      <c r="B44" s="165" t="s">
        <v>604</v>
      </c>
      <c r="C44" s="135" t="str">
        <f>TABLE4!B46</f>
        <v>MOLDOVA</v>
      </c>
      <c r="E44" s="493" t="str">
        <f>TABLE4!C46</f>
        <v xml:space="preserve">جمهورية مولدوفا </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v>0</v>
      </c>
      <c r="BH44" s="413" t="str">
        <f t="shared" si="0"/>
        <v xml:space="preserve">جمهورية مولدوفا </v>
      </c>
      <c r="BI44" s="396"/>
      <c r="BJ44" s="396"/>
      <c r="BK44" s="396"/>
      <c r="BL44" s="396"/>
      <c r="BM44" s="396"/>
      <c r="BN44" s="396"/>
      <c r="BO44" s="396"/>
      <c r="BP44" s="396"/>
      <c r="BQ44" s="396"/>
      <c r="BR44" s="396"/>
      <c r="BS44" s="396"/>
      <c r="BT44" s="396"/>
      <c r="BU44" s="396"/>
      <c r="BV44" s="396"/>
      <c r="BW44" s="396"/>
      <c r="BX44" s="396"/>
      <c r="BY44" s="396"/>
      <c r="BZ44" s="396"/>
      <c r="CA44" s="396"/>
      <c r="CB44" s="396"/>
      <c r="CC44" s="396"/>
      <c r="CD44" s="396"/>
      <c r="CE44" s="396"/>
      <c r="CO44" s="159" t="str">
        <f>TABLE4!BA46</f>
        <v xml:space="preserve">République de Moldavie </v>
      </c>
    </row>
    <row r="45" spans="1:93" x14ac:dyDescent="0.2">
      <c r="A45" s="165" t="s">
        <v>318</v>
      </c>
      <c r="B45" s="165" t="s">
        <v>604</v>
      </c>
      <c r="C45" s="135" t="str">
        <f>TABLE4!B47</f>
        <v>MONTENEGRO</v>
      </c>
      <c r="E45" s="493" t="str">
        <f>TABLE4!C47</f>
        <v xml:space="preserve">الجبل الأسود </v>
      </c>
      <c r="F45" s="140"/>
      <c r="G45" s="140"/>
      <c r="H45" s="140"/>
      <c r="I45" s="140"/>
      <c r="J45" s="140"/>
      <c r="K45" s="140"/>
      <c r="L45" s="140"/>
      <c r="M45" s="140"/>
      <c r="N45" s="140"/>
      <c r="O45" s="140"/>
      <c r="P45" s="140"/>
      <c r="Q45" s="140"/>
      <c r="R45" s="140"/>
      <c r="S45" s="140"/>
      <c r="T45" s="140"/>
      <c r="U45" s="140"/>
      <c r="V45" s="140"/>
      <c r="W45" s="140"/>
      <c r="X45" s="140"/>
      <c r="Y45" s="140"/>
      <c r="Z45" s="140"/>
      <c r="AA45" s="140"/>
      <c r="AB45" s="140">
        <v>0</v>
      </c>
      <c r="BH45" s="413" t="str">
        <f t="shared" si="0"/>
        <v xml:space="preserve">الجبل الأسود </v>
      </c>
      <c r="BI45" s="396"/>
      <c r="BJ45" s="396"/>
      <c r="BK45" s="396"/>
      <c r="BL45" s="396"/>
      <c r="BM45" s="396"/>
      <c r="BN45" s="396"/>
      <c r="BO45" s="396"/>
      <c r="BP45" s="396"/>
      <c r="BQ45" s="396"/>
      <c r="BR45" s="396"/>
      <c r="BS45" s="396"/>
      <c r="BT45" s="396"/>
      <c r="BU45" s="396"/>
      <c r="BV45" s="396"/>
      <c r="BW45" s="396"/>
      <c r="BX45" s="396"/>
      <c r="BY45" s="396"/>
      <c r="BZ45" s="396"/>
      <c r="CA45" s="396"/>
      <c r="CB45" s="396"/>
      <c r="CC45" s="396"/>
      <c r="CD45" s="396"/>
      <c r="CE45" s="396"/>
      <c r="CO45" s="159" t="str">
        <f>TABLE4!BA47</f>
        <v>Montenegro</v>
      </c>
    </row>
    <row r="46" spans="1:93" x14ac:dyDescent="0.2">
      <c r="A46" s="165" t="s">
        <v>318</v>
      </c>
      <c r="B46" s="165" t="s">
        <v>604</v>
      </c>
      <c r="C46" s="135" t="str">
        <f>TABLE4!B48</f>
        <v>NETHLAND</v>
      </c>
      <c r="E46" s="493" t="str">
        <f>TABLE4!C48</f>
        <v xml:space="preserve">هولندا </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v>0</v>
      </c>
      <c r="BH46" s="413" t="str">
        <f t="shared" si="0"/>
        <v xml:space="preserve">هولندا </v>
      </c>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O46" s="159" t="str">
        <f>TABLE4!BA48</f>
        <v>Pays-Bas</v>
      </c>
    </row>
    <row r="47" spans="1:93" x14ac:dyDescent="0.2">
      <c r="A47" s="165" t="s">
        <v>318</v>
      </c>
      <c r="B47" s="165" t="s">
        <v>604</v>
      </c>
      <c r="C47" s="135" t="str">
        <f>TABLE4!B49</f>
        <v>NZ</v>
      </c>
      <c r="E47" s="493" t="str">
        <f>TABLE4!C49</f>
        <v xml:space="preserve">نيوزيلندا </v>
      </c>
      <c r="F47" s="140"/>
      <c r="G47" s="140"/>
      <c r="H47" s="140"/>
      <c r="I47" s="140"/>
      <c r="J47" s="140"/>
      <c r="K47" s="140"/>
      <c r="L47" s="140"/>
      <c r="M47" s="140"/>
      <c r="N47" s="140"/>
      <c r="O47" s="140"/>
      <c r="P47" s="140"/>
      <c r="Q47" s="140"/>
      <c r="R47" s="140"/>
      <c r="S47" s="140"/>
      <c r="T47" s="140"/>
      <c r="U47" s="140"/>
      <c r="V47" s="140"/>
      <c r="W47" s="140"/>
      <c r="X47" s="140"/>
      <c r="Y47" s="140"/>
      <c r="Z47" s="140"/>
      <c r="AA47" s="140"/>
      <c r="AB47" s="140">
        <v>0</v>
      </c>
      <c r="BH47" s="413" t="str">
        <f t="shared" si="0"/>
        <v xml:space="preserve">نيوزيلندا </v>
      </c>
      <c r="BI47" s="396"/>
      <c r="BJ47" s="396"/>
      <c r="BK47" s="396"/>
      <c r="BL47" s="396"/>
      <c r="BM47" s="396"/>
      <c r="BN47" s="396"/>
      <c r="BO47" s="396"/>
      <c r="BP47" s="396"/>
      <c r="BQ47" s="396"/>
      <c r="BR47" s="396"/>
      <c r="BS47" s="396"/>
      <c r="BT47" s="396"/>
      <c r="BU47" s="396"/>
      <c r="BV47" s="396"/>
      <c r="BW47" s="396"/>
      <c r="BX47" s="396"/>
      <c r="BY47" s="396"/>
      <c r="BZ47" s="396"/>
      <c r="CA47" s="396"/>
      <c r="CB47" s="396"/>
      <c r="CC47" s="396"/>
      <c r="CD47" s="396"/>
      <c r="CE47" s="396"/>
      <c r="CO47" s="159" t="str">
        <f>TABLE4!BA49</f>
        <v>Nouvelle-Zélande</v>
      </c>
    </row>
    <row r="48" spans="1:93" x14ac:dyDescent="0.2">
      <c r="A48" s="165" t="s">
        <v>318</v>
      </c>
      <c r="B48" s="165" t="s">
        <v>604</v>
      </c>
      <c r="C48" s="135" t="str">
        <f>TABLE4!B50</f>
        <v>NORWAY</v>
      </c>
      <c r="E48" s="493" t="str">
        <f>TABLE4!C50</f>
        <v xml:space="preserve">النرويج </v>
      </c>
      <c r="F48" s="140"/>
      <c r="G48" s="140"/>
      <c r="H48" s="140"/>
      <c r="I48" s="140"/>
      <c r="J48" s="140"/>
      <c r="K48" s="140"/>
      <c r="L48" s="140"/>
      <c r="M48" s="140"/>
      <c r="N48" s="140"/>
      <c r="O48" s="140"/>
      <c r="P48" s="140"/>
      <c r="Q48" s="140"/>
      <c r="R48" s="140"/>
      <c r="S48" s="140"/>
      <c r="T48" s="140"/>
      <c r="U48" s="140"/>
      <c r="V48" s="140"/>
      <c r="W48" s="140"/>
      <c r="X48" s="140"/>
      <c r="Y48" s="140"/>
      <c r="Z48" s="140"/>
      <c r="AA48" s="140"/>
      <c r="AB48" s="140">
        <v>0</v>
      </c>
      <c r="BH48" s="413" t="str">
        <f t="shared" si="0"/>
        <v xml:space="preserve">النرويج </v>
      </c>
      <c r="BI48" s="396"/>
      <c r="BJ48" s="396"/>
      <c r="BK48" s="396"/>
      <c r="BL48" s="396"/>
      <c r="BM48" s="396"/>
      <c r="BN48" s="396"/>
      <c r="BO48" s="396"/>
      <c r="BP48" s="396"/>
      <c r="BQ48" s="396"/>
      <c r="BR48" s="396"/>
      <c r="BS48" s="396"/>
      <c r="BT48" s="396"/>
      <c r="BU48" s="396"/>
      <c r="BV48" s="396"/>
      <c r="BW48" s="396"/>
      <c r="BX48" s="396"/>
      <c r="BY48" s="396"/>
      <c r="BZ48" s="396"/>
      <c r="CA48" s="396"/>
      <c r="CB48" s="396"/>
      <c r="CC48" s="396"/>
      <c r="CD48" s="396"/>
      <c r="CE48" s="396"/>
      <c r="CO48" s="159" t="str">
        <f>TABLE4!BA50</f>
        <v>Norvège</v>
      </c>
    </row>
    <row r="49" spans="1:93" x14ac:dyDescent="0.2">
      <c r="A49" s="165" t="s">
        <v>318</v>
      </c>
      <c r="B49" s="165" t="s">
        <v>604</v>
      </c>
      <c r="C49" s="135" t="str">
        <f>TABLE4!B51</f>
        <v>OTHFUSSR</v>
      </c>
      <c r="E49" s="493" t="str">
        <f>TABLE4!C51</f>
        <v xml:space="preserve">غيرها من الاتحاد السوفيتي السابق </v>
      </c>
      <c r="F49" s="140"/>
      <c r="G49" s="140"/>
      <c r="H49" s="140"/>
      <c r="I49" s="140"/>
      <c r="J49" s="140"/>
      <c r="K49" s="140"/>
      <c r="L49" s="140"/>
      <c r="M49" s="140"/>
      <c r="N49" s="140"/>
      <c r="O49" s="140"/>
      <c r="P49" s="140"/>
      <c r="Q49" s="140"/>
      <c r="R49" s="140"/>
      <c r="S49" s="140"/>
      <c r="T49" s="140"/>
      <c r="U49" s="140"/>
      <c r="V49" s="140"/>
      <c r="W49" s="140"/>
      <c r="X49" s="140"/>
      <c r="Y49" s="140"/>
      <c r="Z49" s="140"/>
      <c r="AA49" s="140"/>
      <c r="AB49" s="140">
        <v>0</v>
      </c>
      <c r="BH49" s="413" t="str">
        <f t="shared" si="0"/>
        <v xml:space="preserve">غيرها من الاتحاد السوفيتي السابق </v>
      </c>
      <c r="BI49" s="396"/>
      <c r="BJ49" s="396"/>
      <c r="BK49" s="396"/>
      <c r="BL49" s="396"/>
      <c r="BM49" s="396"/>
      <c r="BN49" s="396"/>
      <c r="BO49" s="396"/>
      <c r="BP49" s="396"/>
      <c r="BQ49" s="396"/>
      <c r="BR49" s="396"/>
      <c r="BS49" s="396"/>
      <c r="BT49" s="396"/>
      <c r="BU49" s="396"/>
      <c r="BV49" s="396"/>
      <c r="BW49" s="396"/>
      <c r="BX49" s="396"/>
      <c r="BY49" s="396"/>
      <c r="BZ49" s="396"/>
      <c r="CA49" s="396"/>
      <c r="CB49" s="396"/>
      <c r="CC49" s="396"/>
      <c r="CD49" s="396"/>
      <c r="CE49" s="396"/>
      <c r="CO49" s="159" t="str">
        <f>TABLE4!BA51</f>
        <v>Autres Ex-soviétiques</v>
      </c>
    </row>
    <row r="50" spans="1:93" x14ac:dyDescent="0.2">
      <c r="A50" s="165" t="s">
        <v>318</v>
      </c>
      <c r="B50" s="165" t="s">
        <v>604</v>
      </c>
      <c r="C50" s="135" t="str">
        <f>TABLE4!B52</f>
        <v>OTHERLATIN</v>
      </c>
      <c r="E50" s="493" t="str">
        <f>TABLE4!C52</f>
        <v>دول أخرى من أميركا غير أعضاء في منظمة التعاون والتنمية في الميدان الاقتصادي</v>
      </c>
      <c r="F50" s="140"/>
      <c r="G50" s="140"/>
      <c r="H50" s="140"/>
      <c r="I50" s="140"/>
      <c r="J50" s="140"/>
      <c r="K50" s="140"/>
      <c r="L50" s="140"/>
      <c r="M50" s="140"/>
      <c r="N50" s="140"/>
      <c r="O50" s="140"/>
      <c r="P50" s="140"/>
      <c r="Q50" s="140"/>
      <c r="R50" s="140"/>
      <c r="S50" s="140"/>
      <c r="T50" s="140"/>
      <c r="U50" s="140"/>
      <c r="V50" s="140"/>
      <c r="W50" s="140"/>
      <c r="X50" s="140"/>
      <c r="Y50" s="140"/>
      <c r="Z50" s="140"/>
      <c r="AA50" s="140"/>
      <c r="AB50" s="140">
        <v>0</v>
      </c>
      <c r="BH50" s="413" t="str">
        <f t="shared" si="0"/>
        <v>دول أخرى من أميركا غير أعضاء في منظمة التعاون والتنمية في الميدان الاقتصادي</v>
      </c>
      <c r="BI50" s="396"/>
      <c r="BJ50" s="396"/>
      <c r="BK50" s="396"/>
      <c r="BL50" s="396"/>
      <c r="BM50" s="396"/>
      <c r="BN50" s="396"/>
      <c r="BO50" s="396"/>
      <c r="BP50" s="396"/>
      <c r="BQ50" s="396"/>
      <c r="BR50" s="396"/>
      <c r="BS50" s="396"/>
      <c r="BT50" s="396"/>
      <c r="BU50" s="396"/>
      <c r="BV50" s="396"/>
      <c r="BW50" s="396"/>
      <c r="BX50" s="396"/>
      <c r="BY50" s="396"/>
      <c r="BZ50" s="396"/>
      <c r="CA50" s="396"/>
      <c r="CB50" s="396"/>
      <c r="CC50" s="396"/>
      <c r="CD50" s="396"/>
      <c r="CE50" s="396"/>
      <c r="CO50" s="159" t="str">
        <f>TABLE4!BA52</f>
        <v>Autres Amériques Non OCDE</v>
      </c>
    </row>
    <row r="51" spans="1:93" x14ac:dyDescent="0.2">
      <c r="A51" s="165" t="s">
        <v>318</v>
      </c>
      <c r="B51" s="165" t="s">
        <v>604</v>
      </c>
      <c r="C51" s="135" t="str">
        <f>TABLE4!B53</f>
        <v>POLAND</v>
      </c>
      <c r="E51" s="493" t="str">
        <f>TABLE4!C53</f>
        <v xml:space="preserve">بولندا </v>
      </c>
      <c r="F51" s="140"/>
      <c r="G51" s="140"/>
      <c r="H51" s="140"/>
      <c r="I51" s="140"/>
      <c r="J51" s="140"/>
      <c r="K51" s="140"/>
      <c r="L51" s="140"/>
      <c r="M51" s="140"/>
      <c r="N51" s="140"/>
      <c r="O51" s="140"/>
      <c r="P51" s="140"/>
      <c r="Q51" s="140"/>
      <c r="R51" s="140"/>
      <c r="S51" s="140"/>
      <c r="T51" s="140"/>
      <c r="U51" s="140"/>
      <c r="V51" s="140"/>
      <c r="W51" s="140"/>
      <c r="X51" s="140"/>
      <c r="Y51" s="140"/>
      <c r="Z51" s="140"/>
      <c r="AA51" s="140"/>
      <c r="AB51" s="140">
        <v>0</v>
      </c>
      <c r="BH51" s="413" t="str">
        <f t="shared" si="0"/>
        <v xml:space="preserve">بولندا </v>
      </c>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O51" s="159" t="str">
        <f>TABLE4!BA53</f>
        <v>Pologne</v>
      </c>
    </row>
    <row r="52" spans="1:93" x14ac:dyDescent="0.2">
      <c r="A52" s="165" t="s">
        <v>318</v>
      </c>
      <c r="B52" s="165" t="s">
        <v>604</v>
      </c>
      <c r="C52" s="135" t="str">
        <f>TABLE4!B54</f>
        <v>PORTUGAL</v>
      </c>
      <c r="E52" s="493" t="str">
        <f>TABLE4!C54</f>
        <v xml:space="preserve">البرتغال </v>
      </c>
      <c r="F52" s="140"/>
      <c r="G52" s="140"/>
      <c r="H52" s="140"/>
      <c r="I52" s="140"/>
      <c r="J52" s="140"/>
      <c r="K52" s="140"/>
      <c r="L52" s="140"/>
      <c r="M52" s="140"/>
      <c r="N52" s="140"/>
      <c r="O52" s="140"/>
      <c r="P52" s="140"/>
      <c r="Q52" s="140"/>
      <c r="R52" s="140"/>
      <c r="S52" s="140"/>
      <c r="T52" s="140"/>
      <c r="U52" s="140"/>
      <c r="V52" s="140"/>
      <c r="W52" s="140"/>
      <c r="X52" s="140"/>
      <c r="Y52" s="140"/>
      <c r="Z52" s="140"/>
      <c r="AA52" s="140"/>
      <c r="AB52" s="140">
        <v>0</v>
      </c>
      <c r="BH52" s="413" t="str">
        <f t="shared" si="0"/>
        <v xml:space="preserve">البرتغال </v>
      </c>
      <c r="BI52" s="396"/>
      <c r="BJ52" s="396"/>
      <c r="BK52" s="396"/>
      <c r="BL52" s="396"/>
      <c r="BM52" s="396"/>
      <c r="BN52" s="396"/>
      <c r="BO52" s="396"/>
      <c r="BP52" s="396"/>
      <c r="BQ52" s="396"/>
      <c r="BR52" s="396"/>
      <c r="BS52" s="396"/>
      <c r="BT52" s="396"/>
      <c r="BU52" s="396"/>
      <c r="BV52" s="396"/>
      <c r="BW52" s="396"/>
      <c r="BX52" s="396"/>
      <c r="BY52" s="396"/>
      <c r="BZ52" s="396"/>
      <c r="CA52" s="396"/>
      <c r="CB52" s="396"/>
      <c r="CC52" s="396"/>
      <c r="CD52" s="396"/>
      <c r="CE52" s="396"/>
      <c r="CO52" s="159" t="str">
        <f>TABLE4!BA54</f>
        <v xml:space="preserve">Portugal                   </v>
      </c>
    </row>
    <row r="53" spans="1:93" x14ac:dyDescent="0.2">
      <c r="A53" s="165" t="s">
        <v>318</v>
      </c>
      <c r="B53" s="165" t="s">
        <v>604</v>
      </c>
      <c r="C53" s="135" t="str">
        <f>TABLE4!B55</f>
        <v>ROMANIA</v>
      </c>
      <c r="E53" s="493" t="str">
        <f>TABLE4!C55</f>
        <v xml:space="preserve">رومانيا </v>
      </c>
      <c r="F53" s="140"/>
      <c r="G53" s="140"/>
      <c r="H53" s="140"/>
      <c r="I53" s="140"/>
      <c r="J53" s="140"/>
      <c r="K53" s="140"/>
      <c r="L53" s="140"/>
      <c r="M53" s="140"/>
      <c r="N53" s="140"/>
      <c r="O53" s="140"/>
      <c r="P53" s="140"/>
      <c r="Q53" s="140"/>
      <c r="R53" s="140"/>
      <c r="S53" s="140"/>
      <c r="T53" s="140"/>
      <c r="U53" s="140"/>
      <c r="V53" s="140"/>
      <c r="W53" s="140"/>
      <c r="X53" s="140"/>
      <c r="Y53" s="140"/>
      <c r="Z53" s="140"/>
      <c r="AA53" s="140"/>
      <c r="AB53" s="140">
        <v>0</v>
      </c>
      <c r="BH53" s="413" t="str">
        <f t="shared" si="0"/>
        <v xml:space="preserve">رومانيا </v>
      </c>
      <c r="BI53" s="396"/>
      <c r="BJ53" s="396"/>
      <c r="BK53" s="396"/>
      <c r="BL53" s="396"/>
      <c r="BM53" s="396"/>
      <c r="BN53" s="396"/>
      <c r="BO53" s="396"/>
      <c r="BP53" s="396"/>
      <c r="BQ53" s="396"/>
      <c r="BR53" s="396"/>
      <c r="BS53" s="396"/>
      <c r="BT53" s="396"/>
      <c r="BU53" s="396"/>
      <c r="BV53" s="396"/>
      <c r="BW53" s="396"/>
      <c r="BX53" s="396"/>
      <c r="BY53" s="396"/>
      <c r="BZ53" s="396"/>
      <c r="CA53" s="396"/>
      <c r="CB53" s="396"/>
      <c r="CC53" s="396"/>
      <c r="CD53" s="396"/>
      <c r="CE53" s="396"/>
      <c r="CO53" s="159" t="str">
        <f>TABLE4!BA55</f>
        <v>Roumanie</v>
      </c>
    </row>
    <row r="54" spans="1:93" x14ac:dyDescent="0.2">
      <c r="A54" s="165" t="s">
        <v>318</v>
      </c>
      <c r="B54" s="165" t="s">
        <v>604</v>
      </c>
      <c r="C54" s="135" t="str">
        <f>TABLE4!B56</f>
        <v>RUSSIA</v>
      </c>
      <c r="E54" s="493" t="str">
        <f>TABLE4!C56</f>
        <v xml:space="preserve">الاتحاد الروسي </v>
      </c>
      <c r="F54" s="140"/>
      <c r="G54" s="140"/>
      <c r="H54" s="140"/>
      <c r="I54" s="140"/>
      <c r="J54" s="140"/>
      <c r="K54" s="140"/>
      <c r="L54" s="140"/>
      <c r="M54" s="140"/>
      <c r="N54" s="140"/>
      <c r="O54" s="140"/>
      <c r="P54" s="140"/>
      <c r="Q54" s="140"/>
      <c r="R54" s="140"/>
      <c r="S54" s="140"/>
      <c r="T54" s="140"/>
      <c r="U54" s="140"/>
      <c r="V54" s="140"/>
      <c r="W54" s="140"/>
      <c r="X54" s="140"/>
      <c r="Y54" s="140"/>
      <c r="Z54" s="140"/>
      <c r="AA54" s="140"/>
      <c r="AB54" s="140">
        <v>0</v>
      </c>
      <c r="BH54" s="413" t="str">
        <f t="shared" si="0"/>
        <v xml:space="preserve">الاتحاد الروسي </v>
      </c>
      <c r="BI54" s="396"/>
      <c r="BJ54" s="396"/>
      <c r="BK54" s="396"/>
      <c r="BL54" s="396"/>
      <c r="BM54" s="396"/>
      <c r="BN54" s="396"/>
      <c r="BO54" s="396"/>
      <c r="BP54" s="396"/>
      <c r="BQ54" s="396"/>
      <c r="BR54" s="396"/>
      <c r="BS54" s="396"/>
      <c r="BT54" s="396"/>
      <c r="BU54" s="396"/>
      <c r="BV54" s="396"/>
      <c r="BW54" s="396"/>
      <c r="BX54" s="396"/>
      <c r="BY54" s="396"/>
      <c r="BZ54" s="396"/>
      <c r="CA54" s="396"/>
      <c r="CB54" s="396"/>
      <c r="CC54" s="396"/>
      <c r="CD54" s="396"/>
      <c r="CE54" s="396"/>
      <c r="CO54" s="159" t="str">
        <f>TABLE4!BA56</f>
        <v>Fédération de Russie</v>
      </c>
    </row>
    <row r="55" spans="1:93" x14ac:dyDescent="0.2">
      <c r="A55" s="165" t="s">
        <v>318</v>
      </c>
      <c r="B55" s="165" t="s">
        <v>604</v>
      </c>
      <c r="C55" s="135" t="str">
        <f>TABLE4!B57</f>
        <v>SERBIA</v>
      </c>
      <c r="E55" s="493" t="str">
        <f>TABLE4!C57</f>
        <v xml:space="preserve">صربيا </v>
      </c>
      <c r="F55" s="140"/>
      <c r="G55" s="140"/>
      <c r="H55" s="140"/>
      <c r="I55" s="140"/>
      <c r="J55" s="140"/>
      <c r="K55" s="140"/>
      <c r="L55" s="140"/>
      <c r="M55" s="140"/>
      <c r="N55" s="140"/>
      <c r="O55" s="140"/>
      <c r="P55" s="140"/>
      <c r="Q55" s="140"/>
      <c r="R55" s="140"/>
      <c r="S55" s="140"/>
      <c r="T55" s="140"/>
      <c r="U55" s="140"/>
      <c r="V55" s="140"/>
      <c r="W55" s="140"/>
      <c r="X55" s="140"/>
      <c r="Y55" s="140"/>
      <c r="Z55" s="140"/>
      <c r="AA55" s="140"/>
      <c r="AB55" s="140">
        <v>0</v>
      </c>
      <c r="BH55" s="413" t="str">
        <f t="shared" si="0"/>
        <v xml:space="preserve">صربيا </v>
      </c>
      <c r="BI55" s="396"/>
      <c r="BJ55" s="396"/>
      <c r="BK55" s="396"/>
      <c r="BL55" s="396"/>
      <c r="BM55" s="396"/>
      <c r="BN55" s="396"/>
      <c r="BO55" s="396"/>
      <c r="BP55" s="396"/>
      <c r="BQ55" s="396"/>
      <c r="BR55" s="396"/>
      <c r="BS55" s="396"/>
      <c r="BT55" s="396"/>
      <c r="BU55" s="396"/>
      <c r="BV55" s="396"/>
      <c r="BW55" s="396"/>
      <c r="BX55" s="396"/>
      <c r="BY55" s="396"/>
      <c r="BZ55" s="396"/>
      <c r="CA55" s="396"/>
      <c r="CB55" s="396"/>
      <c r="CC55" s="396"/>
      <c r="CD55" s="396"/>
      <c r="CE55" s="396"/>
      <c r="CO55" s="159" t="str">
        <f>TABLE4!BA57</f>
        <v>Serbie</v>
      </c>
    </row>
    <row r="56" spans="1:93" x14ac:dyDescent="0.2">
      <c r="A56" s="165" t="s">
        <v>318</v>
      </c>
      <c r="B56" s="165" t="s">
        <v>604</v>
      </c>
      <c r="C56" s="135" t="str">
        <f>TABLE4!B58</f>
        <v>SLOVAKIA</v>
      </c>
      <c r="E56" s="493" t="str">
        <f>TABLE4!C58</f>
        <v xml:space="preserve">الجمهورية السلوفاكية </v>
      </c>
      <c r="F56" s="140"/>
      <c r="G56" s="140"/>
      <c r="H56" s="140"/>
      <c r="I56" s="140"/>
      <c r="J56" s="140"/>
      <c r="K56" s="140"/>
      <c r="L56" s="140"/>
      <c r="M56" s="140"/>
      <c r="N56" s="140"/>
      <c r="O56" s="140"/>
      <c r="P56" s="140"/>
      <c r="Q56" s="140"/>
      <c r="R56" s="140"/>
      <c r="S56" s="140"/>
      <c r="T56" s="140"/>
      <c r="U56" s="140"/>
      <c r="V56" s="140"/>
      <c r="W56" s="140"/>
      <c r="X56" s="140"/>
      <c r="Y56" s="140"/>
      <c r="Z56" s="140"/>
      <c r="AA56" s="140"/>
      <c r="AB56" s="140">
        <v>0</v>
      </c>
      <c r="BH56" s="413" t="str">
        <f t="shared" si="0"/>
        <v xml:space="preserve">الجمهورية السلوفاكية </v>
      </c>
      <c r="BI56" s="396"/>
      <c r="BJ56" s="396"/>
      <c r="BK56" s="396"/>
      <c r="BL56" s="396"/>
      <c r="BM56" s="396"/>
      <c r="BN56" s="396"/>
      <c r="BO56" s="396"/>
      <c r="BP56" s="396"/>
      <c r="BQ56" s="396"/>
      <c r="BR56" s="396"/>
      <c r="BS56" s="396"/>
      <c r="BT56" s="396"/>
      <c r="BU56" s="396"/>
      <c r="BV56" s="396"/>
      <c r="BW56" s="396"/>
      <c r="BX56" s="396"/>
      <c r="BY56" s="396"/>
      <c r="BZ56" s="396"/>
      <c r="CA56" s="396"/>
      <c r="CB56" s="396"/>
      <c r="CC56" s="396"/>
      <c r="CD56" s="396"/>
      <c r="CE56" s="396"/>
      <c r="CO56" s="159" t="str">
        <f>TABLE4!BA58</f>
        <v>République Slovaque</v>
      </c>
    </row>
    <row r="57" spans="1:93" x14ac:dyDescent="0.2">
      <c r="A57" s="165" t="s">
        <v>318</v>
      </c>
      <c r="B57" s="165" t="s">
        <v>604</v>
      </c>
      <c r="C57" s="135" t="str">
        <f>TABLE4!B59</f>
        <v>SLOVENIA</v>
      </c>
      <c r="E57" s="493" t="str">
        <f>TABLE4!C59</f>
        <v xml:space="preserve">سلوفينيا </v>
      </c>
      <c r="F57" s="140"/>
      <c r="G57" s="140"/>
      <c r="H57" s="140"/>
      <c r="I57" s="140"/>
      <c r="J57" s="140"/>
      <c r="K57" s="140"/>
      <c r="L57" s="140"/>
      <c r="M57" s="140"/>
      <c r="N57" s="140"/>
      <c r="O57" s="140"/>
      <c r="P57" s="140"/>
      <c r="Q57" s="140"/>
      <c r="R57" s="140"/>
      <c r="S57" s="140"/>
      <c r="T57" s="140"/>
      <c r="U57" s="140"/>
      <c r="V57" s="140"/>
      <c r="W57" s="140"/>
      <c r="X57" s="140"/>
      <c r="Y57" s="140"/>
      <c r="Z57" s="140"/>
      <c r="AA57" s="140"/>
      <c r="AB57" s="140">
        <v>0</v>
      </c>
      <c r="BH57" s="413" t="str">
        <f t="shared" si="0"/>
        <v xml:space="preserve">سلوفينيا </v>
      </c>
      <c r="BI57" s="396"/>
      <c r="BJ57" s="396"/>
      <c r="BK57" s="396"/>
      <c r="BL57" s="396"/>
      <c r="BM57" s="396"/>
      <c r="BN57" s="396"/>
      <c r="BO57" s="396"/>
      <c r="BP57" s="396"/>
      <c r="BQ57" s="396"/>
      <c r="BR57" s="396"/>
      <c r="BS57" s="396"/>
      <c r="BT57" s="396"/>
      <c r="BU57" s="396"/>
      <c r="BV57" s="396"/>
      <c r="BW57" s="396"/>
      <c r="BX57" s="396"/>
      <c r="BY57" s="396"/>
      <c r="BZ57" s="396"/>
      <c r="CA57" s="396"/>
      <c r="CB57" s="396"/>
      <c r="CC57" s="396"/>
      <c r="CD57" s="396"/>
      <c r="CE57" s="396"/>
      <c r="CO57" s="159" t="str">
        <f>TABLE4!BA59</f>
        <v xml:space="preserve">Slovénie                  </v>
      </c>
    </row>
    <row r="58" spans="1:93" x14ac:dyDescent="0.2">
      <c r="A58" s="165" t="s">
        <v>318</v>
      </c>
      <c r="B58" s="165" t="s">
        <v>604</v>
      </c>
      <c r="C58" s="135" t="str">
        <f>TABLE4!B60</f>
        <v>SPAIN</v>
      </c>
      <c r="E58" s="493" t="str">
        <f>TABLE4!C60</f>
        <v xml:space="preserve">إسبانيا </v>
      </c>
      <c r="F58" s="140"/>
      <c r="G58" s="140"/>
      <c r="H58" s="140"/>
      <c r="I58" s="140"/>
      <c r="J58" s="140"/>
      <c r="K58" s="140"/>
      <c r="L58" s="140"/>
      <c r="M58" s="140"/>
      <c r="N58" s="140"/>
      <c r="O58" s="140"/>
      <c r="P58" s="140"/>
      <c r="Q58" s="140"/>
      <c r="R58" s="140"/>
      <c r="S58" s="140"/>
      <c r="T58" s="140"/>
      <c r="U58" s="140"/>
      <c r="V58" s="140"/>
      <c r="W58" s="140"/>
      <c r="X58" s="140"/>
      <c r="Y58" s="140"/>
      <c r="Z58" s="140"/>
      <c r="AA58" s="140"/>
      <c r="AB58" s="140">
        <v>0</v>
      </c>
      <c r="BH58" s="413" t="str">
        <f t="shared" si="0"/>
        <v xml:space="preserve">إسبانيا </v>
      </c>
      <c r="BI58" s="396"/>
      <c r="BJ58" s="396"/>
      <c r="BK58" s="396"/>
      <c r="BL58" s="396"/>
      <c r="BM58" s="396"/>
      <c r="BN58" s="396"/>
      <c r="BO58" s="396"/>
      <c r="BP58" s="396"/>
      <c r="BQ58" s="396"/>
      <c r="BR58" s="396"/>
      <c r="BS58" s="396"/>
      <c r="BT58" s="396"/>
      <c r="BU58" s="396"/>
      <c r="BV58" s="396"/>
      <c r="BW58" s="396"/>
      <c r="BX58" s="396"/>
      <c r="BY58" s="396"/>
      <c r="BZ58" s="396"/>
      <c r="CA58" s="396"/>
      <c r="CB58" s="396"/>
      <c r="CC58" s="396"/>
      <c r="CD58" s="396"/>
      <c r="CE58" s="396"/>
      <c r="CO58" s="159" t="str">
        <f>TABLE4!BA60</f>
        <v>Espagne</v>
      </c>
    </row>
    <row r="59" spans="1:93" x14ac:dyDescent="0.2">
      <c r="A59" s="165" t="s">
        <v>318</v>
      </c>
      <c r="B59" s="165" t="s">
        <v>604</v>
      </c>
      <c r="C59" s="135" t="str">
        <f>TABLE4!B61</f>
        <v>SWEDEN</v>
      </c>
      <c r="E59" s="493" t="str">
        <f>TABLE4!C61</f>
        <v xml:space="preserve">السويد </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v>0</v>
      </c>
      <c r="BH59" s="413" t="str">
        <f t="shared" si="0"/>
        <v xml:space="preserve">السويد </v>
      </c>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O59" s="159" t="str">
        <f>TABLE4!BA61</f>
        <v>Suède</v>
      </c>
    </row>
    <row r="60" spans="1:93" x14ac:dyDescent="0.2">
      <c r="A60" s="165" t="s">
        <v>318</v>
      </c>
      <c r="B60" s="165" t="s">
        <v>604</v>
      </c>
      <c r="C60" s="135" t="str">
        <f>TABLE4!B62</f>
        <v>SWITLAND</v>
      </c>
      <c r="E60" s="493" t="str">
        <f>TABLE4!C62</f>
        <v xml:space="preserve">سويسرا </v>
      </c>
      <c r="F60" s="140"/>
      <c r="G60" s="140"/>
      <c r="H60" s="140"/>
      <c r="I60" s="140"/>
      <c r="J60" s="140"/>
      <c r="K60" s="140"/>
      <c r="L60" s="140"/>
      <c r="M60" s="140"/>
      <c r="N60" s="140"/>
      <c r="O60" s="140"/>
      <c r="P60" s="140"/>
      <c r="Q60" s="140"/>
      <c r="R60" s="140"/>
      <c r="S60" s="140"/>
      <c r="T60" s="140"/>
      <c r="U60" s="140"/>
      <c r="V60" s="140"/>
      <c r="W60" s="140"/>
      <c r="X60" s="140"/>
      <c r="Y60" s="140"/>
      <c r="Z60" s="140"/>
      <c r="AA60" s="140"/>
      <c r="AB60" s="140">
        <v>0</v>
      </c>
      <c r="BH60" s="413" t="str">
        <f t="shared" si="0"/>
        <v xml:space="preserve">سويسرا </v>
      </c>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O60" s="159" t="str">
        <f>TABLE4!BA62</f>
        <v>Suisse</v>
      </c>
    </row>
    <row r="61" spans="1:93" x14ac:dyDescent="0.2">
      <c r="A61" s="165" t="s">
        <v>318</v>
      </c>
      <c r="B61" s="165" t="s">
        <v>604</v>
      </c>
      <c r="C61" s="135" t="str">
        <f>TABLE4!B63</f>
        <v>TAJIKISTAN</v>
      </c>
      <c r="E61" s="493" t="str">
        <f>TABLE4!C63</f>
        <v xml:space="preserve">طاجيكستان </v>
      </c>
      <c r="F61" s="140"/>
      <c r="G61" s="140"/>
      <c r="H61" s="140"/>
      <c r="I61" s="140"/>
      <c r="J61" s="140"/>
      <c r="K61" s="140"/>
      <c r="L61" s="140"/>
      <c r="M61" s="140"/>
      <c r="N61" s="140"/>
      <c r="O61" s="140"/>
      <c r="P61" s="140"/>
      <c r="Q61" s="140"/>
      <c r="R61" s="140"/>
      <c r="S61" s="140"/>
      <c r="T61" s="140"/>
      <c r="U61" s="140"/>
      <c r="V61" s="140"/>
      <c r="W61" s="140"/>
      <c r="X61" s="140"/>
      <c r="Y61" s="140"/>
      <c r="Z61" s="140"/>
      <c r="AA61" s="140"/>
      <c r="AB61" s="140">
        <v>0</v>
      </c>
      <c r="BH61" s="413" t="str">
        <f t="shared" si="0"/>
        <v xml:space="preserve">طاجيكستان </v>
      </c>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O61" s="159" t="str">
        <f>TABLE4!BA63</f>
        <v>Tadjikistan</v>
      </c>
    </row>
    <row r="62" spans="1:93" x14ac:dyDescent="0.2">
      <c r="A62" s="165" t="s">
        <v>318</v>
      </c>
      <c r="B62" s="165" t="s">
        <v>604</v>
      </c>
      <c r="C62" s="135" t="str">
        <f>TABLE4!B64</f>
        <v>TURKEY</v>
      </c>
      <c r="E62" s="493" t="str">
        <f>TABLE4!C64</f>
        <v xml:space="preserve">تركيا </v>
      </c>
      <c r="F62" s="140"/>
      <c r="G62" s="140"/>
      <c r="H62" s="140"/>
      <c r="I62" s="140"/>
      <c r="J62" s="140"/>
      <c r="K62" s="140"/>
      <c r="L62" s="140"/>
      <c r="M62" s="140"/>
      <c r="N62" s="140"/>
      <c r="O62" s="140"/>
      <c r="P62" s="140"/>
      <c r="Q62" s="140"/>
      <c r="R62" s="140"/>
      <c r="S62" s="140"/>
      <c r="T62" s="140"/>
      <c r="U62" s="140"/>
      <c r="V62" s="140"/>
      <c r="W62" s="140"/>
      <c r="X62" s="140"/>
      <c r="Y62" s="140"/>
      <c r="Z62" s="140"/>
      <c r="AA62" s="140"/>
      <c r="AB62" s="140">
        <v>0</v>
      </c>
      <c r="BH62" s="413" t="str">
        <f t="shared" si="0"/>
        <v xml:space="preserve">تركيا </v>
      </c>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O62" s="159" t="str">
        <f>TABLE4!BA64</f>
        <v>Turquie</v>
      </c>
    </row>
    <row r="63" spans="1:93" x14ac:dyDescent="0.2">
      <c r="A63" s="165" t="s">
        <v>318</v>
      </c>
      <c r="B63" s="165" t="s">
        <v>604</v>
      </c>
      <c r="C63" s="135" t="str">
        <f>TABLE4!B65</f>
        <v>UKRAINE</v>
      </c>
      <c r="E63" s="493" t="str">
        <f>TABLE4!C65</f>
        <v xml:space="preserve">أوكرانيا </v>
      </c>
      <c r="F63" s="140"/>
      <c r="G63" s="140"/>
      <c r="H63" s="140"/>
      <c r="I63" s="140"/>
      <c r="J63" s="140"/>
      <c r="K63" s="140"/>
      <c r="L63" s="140"/>
      <c r="M63" s="140"/>
      <c r="N63" s="140"/>
      <c r="O63" s="140"/>
      <c r="P63" s="140"/>
      <c r="Q63" s="140"/>
      <c r="R63" s="140"/>
      <c r="S63" s="140"/>
      <c r="T63" s="140"/>
      <c r="U63" s="140"/>
      <c r="V63" s="140"/>
      <c r="W63" s="140"/>
      <c r="X63" s="140"/>
      <c r="Y63" s="140"/>
      <c r="Z63" s="140"/>
      <c r="AA63" s="140"/>
      <c r="AB63" s="140">
        <v>0</v>
      </c>
      <c r="BH63" s="413" t="str">
        <f t="shared" si="0"/>
        <v xml:space="preserve">أوكرانيا </v>
      </c>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O63" s="159" t="str">
        <f>TABLE4!BA65</f>
        <v xml:space="preserve">Ukraine                    </v>
      </c>
    </row>
    <row r="64" spans="1:93" x14ac:dyDescent="0.2">
      <c r="A64" s="165" t="s">
        <v>318</v>
      </c>
      <c r="B64" s="165" t="s">
        <v>604</v>
      </c>
      <c r="C64" s="135" t="str">
        <f>TABLE4!B66</f>
        <v>UAE</v>
      </c>
      <c r="E64" s="493" t="str">
        <f>TABLE4!C66</f>
        <v xml:space="preserve">الأمارات العربية المتحدة </v>
      </c>
      <c r="F64" s="140"/>
      <c r="G64" s="140"/>
      <c r="H64" s="140"/>
      <c r="I64" s="140"/>
      <c r="J64" s="140"/>
      <c r="K64" s="140"/>
      <c r="L64" s="140"/>
      <c r="M64" s="140"/>
      <c r="N64" s="140"/>
      <c r="O64" s="140"/>
      <c r="P64" s="140"/>
      <c r="Q64" s="140"/>
      <c r="R64" s="140"/>
      <c r="S64" s="140"/>
      <c r="T64" s="140"/>
      <c r="U64" s="140"/>
      <c r="V64" s="140"/>
      <c r="W64" s="140"/>
      <c r="X64" s="140"/>
      <c r="Y64" s="140"/>
      <c r="Z64" s="140"/>
      <c r="AA64" s="140"/>
      <c r="AB64" s="140">
        <v>0</v>
      </c>
      <c r="BH64" s="413" t="str">
        <f t="shared" si="0"/>
        <v xml:space="preserve">الأمارات العربية المتحدة </v>
      </c>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O64" s="159" t="str">
        <f>TABLE4!BA66</f>
        <v>Emirats Arabes Unis</v>
      </c>
    </row>
    <row r="65" spans="1:93" x14ac:dyDescent="0.2">
      <c r="A65" s="165" t="s">
        <v>318</v>
      </c>
      <c r="B65" s="165" t="s">
        <v>604</v>
      </c>
      <c r="C65" s="135" t="str">
        <f>TABLE4!B67</f>
        <v>UK</v>
      </c>
      <c r="E65" s="493" t="str">
        <f>TABLE4!C67</f>
        <v xml:space="preserve">المملكة المتحدة </v>
      </c>
      <c r="F65" s="140"/>
      <c r="G65" s="140"/>
      <c r="H65" s="140"/>
      <c r="I65" s="140"/>
      <c r="J65" s="140"/>
      <c r="K65" s="140"/>
      <c r="L65" s="140"/>
      <c r="M65" s="140"/>
      <c r="N65" s="140"/>
      <c r="O65" s="140"/>
      <c r="P65" s="140"/>
      <c r="Q65" s="140"/>
      <c r="R65" s="140"/>
      <c r="S65" s="140"/>
      <c r="T65" s="140"/>
      <c r="U65" s="140"/>
      <c r="V65" s="140"/>
      <c r="W65" s="140"/>
      <c r="X65" s="140"/>
      <c r="Y65" s="140"/>
      <c r="Z65" s="140"/>
      <c r="AA65" s="140"/>
      <c r="AB65" s="140">
        <v>0</v>
      </c>
      <c r="BH65" s="413" t="str">
        <f t="shared" si="0"/>
        <v xml:space="preserve">المملكة المتحدة </v>
      </c>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O65" s="159" t="str">
        <f>TABLE4!BA67</f>
        <v>Royaume-Uni</v>
      </c>
    </row>
    <row r="66" spans="1:93" x14ac:dyDescent="0.2">
      <c r="A66" s="165" t="s">
        <v>318</v>
      </c>
      <c r="B66" s="165" t="s">
        <v>604</v>
      </c>
      <c r="C66" s="135" t="str">
        <f>TABLE4!B68</f>
        <v>USA</v>
      </c>
      <c r="E66" s="748" t="str">
        <f>TABLE4!C68</f>
        <v xml:space="preserve">الولايات المتحدة </v>
      </c>
      <c r="F66" s="160"/>
      <c r="G66" s="160"/>
      <c r="H66" s="160"/>
      <c r="I66" s="160"/>
      <c r="J66" s="160"/>
      <c r="K66" s="160"/>
      <c r="L66" s="160"/>
      <c r="M66" s="160"/>
      <c r="N66" s="160"/>
      <c r="O66" s="160"/>
      <c r="P66" s="160"/>
      <c r="Q66" s="160"/>
      <c r="R66" s="160"/>
      <c r="S66" s="160"/>
      <c r="T66" s="160"/>
      <c r="U66" s="160"/>
      <c r="V66" s="160"/>
      <c r="W66" s="160"/>
      <c r="X66" s="160"/>
      <c r="Y66" s="160"/>
      <c r="Z66" s="160"/>
      <c r="AA66" s="160"/>
      <c r="AB66" s="160">
        <v>0</v>
      </c>
      <c r="BH66" s="413" t="str">
        <f t="shared" si="0"/>
        <v xml:space="preserve">الولايات المتحدة </v>
      </c>
      <c r="BI66" s="396"/>
      <c r="BJ66" s="396"/>
      <c r="BK66" s="396"/>
      <c r="BL66" s="396"/>
      <c r="BM66" s="396"/>
      <c r="BN66" s="396"/>
      <c r="BO66" s="396"/>
      <c r="BP66" s="396"/>
      <c r="BQ66" s="396"/>
      <c r="BR66" s="396"/>
      <c r="BS66" s="396"/>
      <c r="BT66" s="396"/>
      <c r="BU66" s="396"/>
      <c r="BV66" s="396"/>
      <c r="BW66" s="396"/>
      <c r="BX66" s="396"/>
      <c r="BY66" s="396"/>
      <c r="BZ66" s="396"/>
      <c r="CA66" s="396"/>
      <c r="CB66" s="396"/>
      <c r="CC66" s="396"/>
      <c r="CD66" s="396"/>
      <c r="CE66" s="396"/>
      <c r="CO66" s="159" t="str">
        <f>TABLE4!BA68</f>
        <v xml:space="preserve">Etats-Unis </v>
      </c>
    </row>
    <row r="67" spans="1:93" x14ac:dyDescent="0.2">
      <c r="A67" s="165" t="s">
        <v>318</v>
      </c>
      <c r="B67" s="165" t="s">
        <v>604</v>
      </c>
      <c r="C67" s="135" t="str">
        <f>TABLE4!B69</f>
        <v>UZBEKISTAN</v>
      </c>
      <c r="E67" s="748" t="str">
        <f>TABLE4!C69</f>
        <v>أوزبكستان</v>
      </c>
      <c r="F67" s="160"/>
      <c r="G67" s="160"/>
      <c r="H67" s="160"/>
      <c r="I67" s="160"/>
      <c r="J67" s="160"/>
      <c r="K67" s="160"/>
      <c r="L67" s="160"/>
      <c r="M67" s="160"/>
      <c r="N67" s="160"/>
      <c r="O67" s="160"/>
      <c r="P67" s="160"/>
      <c r="Q67" s="160"/>
      <c r="R67" s="160"/>
      <c r="S67" s="160"/>
      <c r="T67" s="160"/>
      <c r="U67" s="160"/>
      <c r="V67" s="160"/>
      <c r="W67" s="160"/>
      <c r="X67" s="160"/>
      <c r="Y67" s="160"/>
      <c r="Z67" s="160"/>
      <c r="AA67" s="160"/>
      <c r="AB67" s="160">
        <v>0</v>
      </c>
      <c r="BH67" s="413" t="str">
        <f t="shared" si="0"/>
        <v>أوزبكستان</v>
      </c>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O67" s="159" t="str">
        <f>TABLE4!BA69</f>
        <v>Ouzbékistan</v>
      </c>
    </row>
    <row r="68" spans="1:93" ht="13.5" thickBot="1" x14ac:dyDescent="0.25">
      <c r="A68" s="165" t="s">
        <v>318</v>
      </c>
      <c r="B68" s="165" t="s">
        <v>604</v>
      </c>
      <c r="C68" s="135" t="str">
        <f>TABLE4!B70</f>
        <v>NONSPEC</v>
      </c>
      <c r="E68" s="749" t="str">
        <f>TABLE4!C70</f>
        <v>دول غير محددة/ أخرى</v>
      </c>
      <c r="F68" s="647"/>
      <c r="G68" s="647"/>
      <c r="H68" s="647"/>
      <c r="I68" s="647"/>
      <c r="J68" s="647"/>
      <c r="K68" s="647"/>
      <c r="L68" s="647"/>
      <c r="M68" s="647"/>
      <c r="N68" s="647"/>
      <c r="O68" s="647"/>
      <c r="P68" s="647"/>
      <c r="Q68" s="647"/>
      <c r="R68" s="647"/>
      <c r="S68" s="647"/>
      <c r="T68" s="647"/>
      <c r="U68" s="647"/>
      <c r="V68" s="647"/>
      <c r="W68" s="647"/>
      <c r="X68" s="647"/>
      <c r="Y68" s="647"/>
      <c r="Z68" s="647"/>
      <c r="AA68" s="647"/>
      <c r="AB68" s="647">
        <v>0</v>
      </c>
      <c r="BD68" s="164" t="s">
        <v>656</v>
      </c>
      <c r="BH68" s="413" t="str">
        <f t="shared" si="0"/>
        <v>دول غير محددة/ أخرى</v>
      </c>
      <c r="BI68" s="396"/>
      <c r="BJ68" s="396"/>
      <c r="BK68" s="396"/>
      <c r="BL68" s="396"/>
      <c r="BM68" s="396"/>
      <c r="BN68" s="396"/>
      <c r="BO68" s="396"/>
      <c r="BP68" s="396"/>
      <c r="BQ68" s="396"/>
      <c r="BR68" s="396"/>
      <c r="BS68" s="396"/>
      <c r="BT68" s="396"/>
      <c r="BU68" s="396"/>
      <c r="BV68" s="396"/>
      <c r="BW68" s="396"/>
      <c r="BX68" s="396"/>
      <c r="BY68" s="396"/>
      <c r="BZ68" s="396"/>
      <c r="CA68" s="396"/>
      <c r="CB68" s="396"/>
      <c r="CC68" s="396"/>
      <c r="CD68" s="396"/>
      <c r="CE68" s="396"/>
      <c r="CO68" s="159" t="str">
        <f>TABLE4!BA70</f>
        <v>Autres</v>
      </c>
    </row>
    <row r="69" spans="1:93" s="168" customFormat="1" ht="18.75" customHeight="1" thickBot="1" x14ac:dyDescent="0.3">
      <c r="A69" s="165" t="s">
        <v>318</v>
      </c>
      <c r="B69" s="165" t="s">
        <v>604</v>
      </c>
      <c r="C69" s="135" t="str">
        <f>TABLE4!B71</f>
        <v>TOTEXPST</v>
      </c>
      <c r="E69" s="643" t="s">
        <v>1136</v>
      </c>
      <c r="F69" s="642">
        <f>SUM(F4:F68)</f>
        <v>0</v>
      </c>
      <c r="G69" s="642">
        <f t="shared" ref="G69:AB69" si="1">SUM(G4:G68)</f>
        <v>0</v>
      </c>
      <c r="H69" s="642">
        <f t="shared" si="1"/>
        <v>0</v>
      </c>
      <c r="I69" s="642">
        <f t="shared" si="1"/>
        <v>0</v>
      </c>
      <c r="J69" s="642">
        <f t="shared" si="1"/>
        <v>0</v>
      </c>
      <c r="K69" s="642">
        <f t="shared" si="1"/>
        <v>0</v>
      </c>
      <c r="L69" s="642">
        <f t="shared" si="1"/>
        <v>0</v>
      </c>
      <c r="M69" s="642">
        <f t="shared" si="1"/>
        <v>0</v>
      </c>
      <c r="N69" s="642">
        <f t="shared" si="1"/>
        <v>0</v>
      </c>
      <c r="O69" s="642">
        <f t="shared" si="1"/>
        <v>0</v>
      </c>
      <c r="P69" s="642">
        <f t="shared" si="1"/>
        <v>0</v>
      </c>
      <c r="Q69" s="642">
        <f t="shared" si="1"/>
        <v>0</v>
      </c>
      <c r="R69" s="642">
        <f t="shared" si="1"/>
        <v>0</v>
      </c>
      <c r="S69" s="642">
        <f t="shared" si="1"/>
        <v>0</v>
      </c>
      <c r="T69" s="642">
        <f t="shared" si="1"/>
        <v>0</v>
      </c>
      <c r="U69" s="642">
        <f t="shared" si="1"/>
        <v>0</v>
      </c>
      <c r="V69" s="642">
        <f t="shared" si="1"/>
        <v>0</v>
      </c>
      <c r="W69" s="642">
        <f t="shared" si="1"/>
        <v>0</v>
      </c>
      <c r="X69" s="642">
        <f t="shared" si="1"/>
        <v>0</v>
      </c>
      <c r="Y69" s="642">
        <f>SUM(Y4:Y68)</f>
        <v>0</v>
      </c>
      <c r="Z69" s="642">
        <f>SUM(Z4:Z68)</f>
        <v>0</v>
      </c>
      <c r="AA69" s="642">
        <f>SUM(AA4:AA68)</f>
        <v>0</v>
      </c>
      <c r="AB69" s="642">
        <f t="shared" si="1"/>
        <v>0</v>
      </c>
      <c r="BH69" s="414" t="s">
        <v>677</v>
      </c>
      <c r="BI69" s="527">
        <f>SUM(BI4:BI68)</f>
        <v>0</v>
      </c>
      <c r="BJ69" s="527">
        <f t="shared" ref="BJ69:CE69" si="2">SUM(BJ4:BJ68)</f>
        <v>0</v>
      </c>
      <c r="BK69" s="527">
        <f t="shared" si="2"/>
        <v>0</v>
      </c>
      <c r="BL69" s="527">
        <f t="shared" si="2"/>
        <v>0</v>
      </c>
      <c r="BM69" s="527">
        <f t="shared" si="2"/>
        <v>0</v>
      </c>
      <c r="BN69" s="527">
        <f t="shared" si="2"/>
        <v>0</v>
      </c>
      <c r="BO69" s="527">
        <f t="shared" si="2"/>
        <v>0</v>
      </c>
      <c r="BP69" s="527">
        <f t="shared" si="2"/>
        <v>0</v>
      </c>
      <c r="BQ69" s="527">
        <f t="shared" si="2"/>
        <v>0</v>
      </c>
      <c r="BR69" s="527">
        <f t="shared" si="2"/>
        <v>0</v>
      </c>
      <c r="BS69" s="527">
        <f t="shared" si="2"/>
        <v>0</v>
      </c>
      <c r="BT69" s="527">
        <f t="shared" si="2"/>
        <v>0</v>
      </c>
      <c r="BU69" s="527">
        <f t="shared" si="2"/>
        <v>0</v>
      </c>
      <c r="BV69" s="527">
        <f t="shared" si="2"/>
        <v>0</v>
      </c>
      <c r="BW69" s="527">
        <f t="shared" si="2"/>
        <v>0</v>
      </c>
      <c r="BX69" s="527">
        <f t="shared" si="2"/>
        <v>0</v>
      </c>
      <c r="BY69" s="527">
        <f t="shared" si="2"/>
        <v>0</v>
      </c>
      <c r="BZ69" s="527">
        <f t="shared" si="2"/>
        <v>0</v>
      </c>
      <c r="CA69" s="527">
        <f t="shared" si="2"/>
        <v>0</v>
      </c>
      <c r="CB69" s="527">
        <f>SUM(CB4:CB68)</f>
        <v>0</v>
      </c>
      <c r="CC69" s="527">
        <f>SUM(CC4:CC68)</f>
        <v>0</v>
      </c>
      <c r="CD69" s="527">
        <f>SUM(CD4:CD68)</f>
        <v>0</v>
      </c>
      <c r="CE69" s="527">
        <f t="shared" si="2"/>
        <v>0</v>
      </c>
      <c r="CO69" s="253" t="s">
        <v>512</v>
      </c>
    </row>
    <row r="70" spans="1:93" s="169" customFormat="1" ht="12" customHeight="1" x14ac:dyDescent="0.2">
      <c r="B70" s="840"/>
      <c r="C70" s="841"/>
      <c r="E70" s="890" t="s">
        <v>1232</v>
      </c>
      <c r="F70" s="842"/>
      <c r="G70" s="842"/>
      <c r="H70" s="842"/>
      <c r="I70" s="842"/>
      <c r="J70" s="133"/>
      <c r="K70" s="133"/>
      <c r="L70" s="133"/>
      <c r="M70" s="133"/>
      <c r="N70" s="133"/>
      <c r="O70" s="133"/>
      <c r="P70" s="133"/>
      <c r="BH70" s="841" t="s">
        <v>385</v>
      </c>
      <c r="CO70" s="841" t="s">
        <v>386</v>
      </c>
    </row>
    <row r="71" spans="1:93" s="169" customFormat="1" ht="48.75" customHeight="1" x14ac:dyDescent="0.2">
      <c r="B71" s="840"/>
      <c r="C71" s="841"/>
      <c r="E71" s="893" t="s">
        <v>1257</v>
      </c>
      <c r="F71" s="842"/>
      <c r="G71" s="842"/>
      <c r="H71" s="842"/>
      <c r="I71" s="842"/>
      <c r="J71" s="133"/>
      <c r="K71" s="133"/>
      <c r="L71" s="133"/>
      <c r="M71" s="133"/>
      <c r="N71" s="133"/>
      <c r="O71" s="133"/>
      <c r="P71" s="133"/>
      <c r="BH71" s="843" t="s">
        <v>454</v>
      </c>
      <c r="CO71" s="843" t="s">
        <v>455</v>
      </c>
    </row>
    <row r="72" spans="1:93" s="169" customFormat="1" ht="16.5" thickBot="1" x14ac:dyDescent="0.3">
      <c r="B72" s="840"/>
      <c r="C72" s="841"/>
      <c r="E72" s="482" t="s">
        <v>1256</v>
      </c>
      <c r="F72" s="133"/>
      <c r="G72" s="502" t="str">
        <f>Country</f>
        <v>Country</v>
      </c>
      <c r="H72" s="133"/>
      <c r="I72" s="133"/>
      <c r="J72" s="133"/>
      <c r="K72" s="133"/>
      <c r="L72" s="133"/>
      <c r="M72" s="133"/>
      <c r="N72" s="133"/>
      <c r="O72" s="133"/>
      <c r="P72" s="133"/>
      <c r="BH72" s="844" t="s">
        <v>457</v>
      </c>
      <c r="BJ72" s="169" t="str">
        <f>Country</f>
        <v>Country</v>
      </c>
      <c r="CO72" s="845" t="s">
        <v>456</v>
      </c>
    </row>
    <row r="73" spans="1:93" s="166" customFormat="1" ht="21" customHeight="1" thickBot="1" x14ac:dyDescent="0.25">
      <c r="B73" s="644"/>
      <c r="C73" s="167"/>
      <c r="E73" s="491" t="s">
        <v>1246</v>
      </c>
      <c r="F73" s="158">
        <f t="shared" ref="F73:T73" si="3">F3</f>
        <v>1990</v>
      </c>
      <c r="G73" s="158">
        <f t="shared" si="3"/>
        <v>1991</v>
      </c>
      <c r="H73" s="158">
        <f t="shared" si="3"/>
        <v>1992</v>
      </c>
      <c r="I73" s="158">
        <f t="shared" si="3"/>
        <v>1993</v>
      </c>
      <c r="J73" s="158">
        <f t="shared" si="3"/>
        <v>1994</v>
      </c>
      <c r="K73" s="158">
        <f t="shared" si="3"/>
        <v>1995</v>
      </c>
      <c r="L73" s="158">
        <f t="shared" si="3"/>
        <v>1996</v>
      </c>
      <c r="M73" s="158">
        <f t="shared" si="3"/>
        <v>1997</v>
      </c>
      <c r="N73" s="158">
        <f t="shared" si="3"/>
        <v>1998</v>
      </c>
      <c r="O73" s="158">
        <f t="shared" si="3"/>
        <v>1999</v>
      </c>
      <c r="P73" s="158">
        <f t="shared" si="3"/>
        <v>2000</v>
      </c>
      <c r="Q73" s="158">
        <f t="shared" si="3"/>
        <v>2001</v>
      </c>
      <c r="R73" s="158">
        <f t="shared" si="3"/>
        <v>2002</v>
      </c>
      <c r="S73" s="158">
        <f t="shared" si="3"/>
        <v>2003</v>
      </c>
      <c r="T73" s="158">
        <f t="shared" si="3"/>
        <v>2004</v>
      </c>
      <c r="U73" s="158">
        <f t="shared" ref="U73:AB73" si="4">U3</f>
        <v>2005</v>
      </c>
      <c r="V73" s="158">
        <f t="shared" si="4"/>
        <v>2006</v>
      </c>
      <c r="W73" s="158">
        <f t="shared" si="4"/>
        <v>2007</v>
      </c>
      <c r="X73" s="158">
        <f t="shared" si="4"/>
        <v>2008</v>
      </c>
      <c r="Y73" s="158">
        <f t="shared" si="4"/>
        <v>2009</v>
      </c>
      <c r="Z73" s="158">
        <f>Z3</f>
        <v>2010</v>
      </c>
      <c r="AA73" s="158">
        <f>AA3</f>
        <v>2011</v>
      </c>
      <c r="AB73" s="158">
        <f t="shared" si="4"/>
        <v>2012</v>
      </c>
      <c r="BH73" s="415" t="s">
        <v>107</v>
      </c>
      <c r="BI73" s="411">
        <f t="shared" ref="BI73:BW73" si="5">BI3</f>
        <v>1990</v>
      </c>
      <c r="BJ73" s="411">
        <f t="shared" si="5"/>
        <v>1991</v>
      </c>
      <c r="BK73" s="411">
        <f t="shared" si="5"/>
        <v>1992</v>
      </c>
      <c r="BL73" s="411">
        <f t="shared" si="5"/>
        <v>1993</v>
      </c>
      <c r="BM73" s="411">
        <f t="shared" si="5"/>
        <v>1994</v>
      </c>
      <c r="BN73" s="411">
        <f t="shared" si="5"/>
        <v>1995</v>
      </c>
      <c r="BO73" s="411">
        <f t="shared" si="5"/>
        <v>1996</v>
      </c>
      <c r="BP73" s="411">
        <f t="shared" si="5"/>
        <v>1997</v>
      </c>
      <c r="BQ73" s="411">
        <f t="shared" si="5"/>
        <v>1998</v>
      </c>
      <c r="BR73" s="411">
        <f t="shared" si="5"/>
        <v>1999</v>
      </c>
      <c r="BS73" s="411">
        <f t="shared" si="5"/>
        <v>2000</v>
      </c>
      <c r="BT73" s="411">
        <f t="shared" si="5"/>
        <v>2001</v>
      </c>
      <c r="BU73" s="411">
        <f t="shared" si="5"/>
        <v>2002</v>
      </c>
      <c r="BV73" s="411">
        <f t="shared" si="5"/>
        <v>2003</v>
      </c>
      <c r="BW73" s="411">
        <f t="shared" si="5"/>
        <v>2004</v>
      </c>
      <c r="BX73" s="411">
        <f t="shared" ref="BX73:CE73" si="6">BX3</f>
        <v>2005</v>
      </c>
      <c r="BY73" s="411">
        <f t="shared" si="6"/>
        <v>2006</v>
      </c>
      <c r="BZ73" s="411">
        <f t="shared" si="6"/>
        <v>2007</v>
      </c>
      <c r="CA73" s="411">
        <f t="shared" si="6"/>
        <v>2008</v>
      </c>
      <c r="CB73" s="411">
        <f t="shared" si="6"/>
        <v>2009</v>
      </c>
      <c r="CC73" s="411">
        <f>CC3</f>
        <v>2010</v>
      </c>
      <c r="CD73" s="411">
        <f>CD3</f>
        <v>2011</v>
      </c>
      <c r="CE73" s="411">
        <f t="shared" si="6"/>
        <v>2012</v>
      </c>
      <c r="CO73" s="193" t="s">
        <v>107</v>
      </c>
    </row>
    <row r="74" spans="1:93" s="166" customFormat="1" ht="13.5" customHeight="1" x14ac:dyDescent="0.2">
      <c r="A74" s="165" t="s">
        <v>318</v>
      </c>
      <c r="B74" s="165" t="s">
        <v>660</v>
      </c>
      <c r="C74" s="135" t="str">
        <f t="shared" ref="C74:C82" si="7">C4</f>
        <v>ARGENTINA</v>
      </c>
      <c r="E74" s="493" t="str">
        <f t="shared" ref="E74:E90" si="8">E4</f>
        <v xml:space="preserve">الأرجنتين </v>
      </c>
      <c r="F74" s="140"/>
      <c r="G74" s="140"/>
      <c r="H74" s="140"/>
      <c r="I74" s="140"/>
      <c r="J74" s="140"/>
      <c r="K74" s="140"/>
      <c r="L74" s="140"/>
      <c r="M74" s="140"/>
      <c r="N74" s="140"/>
      <c r="O74" s="140"/>
      <c r="P74" s="140"/>
      <c r="Q74" s="140"/>
      <c r="R74" s="140"/>
      <c r="S74" s="140"/>
      <c r="T74" s="140"/>
      <c r="U74" s="140"/>
      <c r="V74" s="140"/>
      <c r="W74" s="140"/>
      <c r="X74" s="140"/>
      <c r="Y74" s="140"/>
      <c r="Z74" s="140"/>
      <c r="AA74" s="140"/>
      <c r="AB74" s="140">
        <v>0</v>
      </c>
      <c r="BH74" s="413" t="str">
        <f t="shared" ref="BH74:BH138" si="9">E74</f>
        <v xml:space="preserve">الأرجنتين </v>
      </c>
      <c r="BI74" s="396"/>
      <c r="BJ74" s="396"/>
      <c r="BK74" s="396"/>
      <c r="BL74" s="396"/>
      <c r="BM74" s="396"/>
      <c r="BN74" s="396"/>
      <c r="BO74" s="396"/>
      <c r="BP74" s="396"/>
      <c r="BQ74" s="396"/>
      <c r="BR74" s="396"/>
      <c r="BS74" s="396"/>
      <c r="BT74" s="396"/>
      <c r="BU74" s="396"/>
      <c r="BV74" s="396"/>
      <c r="BW74" s="396"/>
      <c r="BX74" s="396"/>
      <c r="BY74" s="396"/>
      <c r="BZ74" s="396"/>
      <c r="CA74" s="396"/>
      <c r="CB74" s="396"/>
      <c r="CC74" s="396"/>
      <c r="CD74" s="396"/>
      <c r="CE74" s="396"/>
      <c r="CO74" s="745"/>
    </row>
    <row r="75" spans="1:93" s="166" customFormat="1" ht="13.5" customHeight="1" x14ac:dyDescent="0.2">
      <c r="A75" s="165" t="s">
        <v>318</v>
      </c>
      <c r="B75" s="165" t="s">
        <v>660</v>
      </c>
      <c r="C75" s="135" t="str">
        <f t="shared" si="7"/>
        <v>ARMENIA</v>
      </c>
      <c r="E75" s="493" t="str">
        <f t="shared" si="8"/>
        <v xml:space="preserve">أرمينيا </v>
      </c>
      <c r="F75" s="140"/>
      <c r="G75" s="140"/>
      <c r="H75" s="140"/>
      <c r="I75" s="140"/>
      <c r="J75" s="140"/>
      <c r="K75" s="140"/>
      <c r="L75" s="140"/>
      <c r="M75" s="140"/>
      <c r="N75" s="140"/>
      <c r="O75" s="140"/>
      <c r="P75" s="140"/>
      <c r="Q75" s="140"/>
      <c r="R75" s="140"/>
      <c r="S75" s="140"/>
      <c r="T75" s="140"/>
      <c r="U75" s="140"/>
      <c r="V75" s="140"/>
      <c r="W75" s="140"/>
      <c r="X75" s="140"/>
      <c r="Y75" s="140"/>
      <c r="Z75" s="140"/>
      <c r="AA75" s="140"/>
      <c r="AB75" s="140">
        <v>0</v>
      </c>
      <c r="BH75" s="413" t="str">
        <f t="shared" si="9"/>
        <v xml:space="preserve">أرمينيا </v>
      </c>
      <c r="BI75" s="396"/>
      <c r="BJ75" s="396"/>
      <c r="BK75" s="396"/>
      <c r="BL75" s="396"/>
      <c r="BM75" s="396"/>
      <c r="BN75" s="396"/>
      <c r="BO75" s="396"/>
      <c r="BP75" s="396"/>
      <c r="BQ75" s="396"/>
      <c r="BR75" s="396"/>
      <c r="BS75" s="396"/>
      <c r="BT75" s="396"/>
      <c r="BU75" s="396"/>
      <c r="BV75" s="396"/>
      <c r="BW75" s="396"/>
      <c r="BX75" s="396"/>
      <c r="BY75" s="396"/>
      <c r="BZ75" s="396"/>
      <c r="CA75" s="396"/>
      <c r="CB75" s="396"/>
      <c r="CC75" s="396"/>
      <c r="CD75" s="396"/>
      <c r="CE75" s="396"/>
      <c r="CO75" s="745"/>
    </row>
    <row r="76" spans="1:93" x14ac:dyDescent="0.2">
      <c r="A76" s="165" t="s">
        <v>318</v>
      </c>
      <c r="B76" s="165" t="s">
        <v>660</v>
      </c>
      <c r="C76" s="135" t="str">
        <f t="shared" si="7"/>
        <v>AUSTRALI</v>
      </c>
      <c r="E76" s="493" t="str">
        <f t="shared" si="8"/>
        <v xml:space="preserve">أستراليا </v>
      </c>
      <c r="F76" s="140"/>
      <c r="G76" s="140"/>
      <c r="H76" s="140"/>
      <c r="I76" s="140"/>
      <c r="J76" s="140"/>
      <c r="K76" s="140"/>
      <c r="L76" s="140"/>
      <c r="M76" s="140"/>
      <c r="N76" s="140"/>
      <c r="O76" s="140"/>
      <c r="P76" s="140"/>
      <c r="Q76" s="140"/>
      <c r="R76" s="140"/>
      <c r="S76" s="140"/>
      <c r="T76" s="140"/>
      <c r="U76" s="140"/>
      <c r="V76" s="140"/>
      <c r="W76" s="140"/>
      <c r="X76" s="140"/>
      <c r="Y76" s="140"/>
      <c r="Z76" s="140"/>
      <c r="AA76" s="140"/>
      <c r="AB76" s="140">
        <v>0</v>
      </c>
      <c r="BH76" s="413" t="str">
        <f t="shared" si="9"/>
        <v xml:space="preserve">أستراليا </v>
      </c>
      <c r="BI76" s="396"/>
      <c r="BJ76" s="396"/>
      <c r="BK76" s="396"/>
      <c r="BL76" s="396"/>
      <c r="BM76" s="396"/>
      <c r="BN76" s="396"/>
      <c r="BO76" s="396"/>
      <c r="BP76" s="396"/>
      <c r="BQ76" s="396"/>
      <c r="BR76" s="396"/>
      <c r="BS76" s="396"/>
      <c r="BT76" s="396"/>
      <c r="BU76" s="396"/>
      <c r="BV76" s="396"/>
      <c r="BW76" s="396"/>
      <c r="BX76" s="396"/>
      <c r="BY76" s="396"/>
      <c r="BZ76" s="396"/>
      <c r="CA76" s="396"/>
      <c r="CB76" s="396"/>
      <c r="CC76" s="396"/>
      <c r="CD76" s="396"/>
      <c r="CE76" s="396"/>
      <c r="CO76" s="159"/>
    </row>
    <row r="77" spans="1:93" x14ac:dyDescent="0.2">
      <c r="A77" s="165" t="s">
        <v>318</v>
      </c>
      <c r="B77" s="165" t="s">
        <v>660</v>
      </c>
      <c r="C77" s="135" t="str">
        <f t="shared" si="7"/>
        <v>AUSTRIA</v>
      </c>
      <c r="E77" s="493" t="str">
        <f t="shared" si="8"/>
        <v xml:space="preserve">النمسا </v>
      </c>
      <c r="F77" s="140"/>
      <c r="G77" s="140"/>
      <c r="H77" s="140"/>
      <c r="I77" s="140"/>
      <c r="J77" s="140"/>
      <c r="K77" s="140"/>
      <c r="L77" s="140"/>
      <c r="M77" s="140"/>
      <c r="N77" s="140"/>
      <c r="O77" s="140"/>
      <c r="P77" s="140"/>
      <c r="Q77" s="140"/>
      <c r="R77" s="140"/>
      <c r="S77" s="140"/>
      <c r="T77" s="140"/>
      <c r="U77" s="140"/>
      <c r="V77" s="140"/>
      <c r="W77" s="140"/>
      <c r="X77" s="140"/>
      <c r="Y77" s="140"/>
      <c r="Z77" s="140"/>
      <c r="AA77" s="140"/>
      <c r="AB77" s="140">
        <v>0</v>
      </c>
      <c r="BH77" s="413" t="str">
        <f t="shared" si="9"/>
        <v xml:space="preserve">النمسا </v>
      </c>
      <c r="BI77" s="396"/>
      <c r="BJ77" s="396"/>
      <c r="BK77" s="396"/>
      <c r="BL77" s="396"/>
      <c r="BM77" s="396"/>
      <c r="BN77" s="396"/>
      <c r="BO77" s="396"/>
      <c r="BP77" s="396"/>
      <c r="BQ77" s="396"/>
      <c r="BR77" s="396"/>
      <c r="BS77" s="396"/>
      <c r="BT77" s="396"/>
      <c r="BU77" s="396"/>
      <c r="BV77" s="396"/>
      <c r="BW77" s="396"/>
      <c r="BX77" s="396"/>
      <c r="BY77" s="396"/>
      <c r="BZ77" s="396"/>
      <c r="CA77" s="396"/>
      <c r="CB77" s="396"/>
      <c r="CC77" s="396"/>
      <c r="CD77" s="396"/>
      <c r="CE77" s="396"/>
      <c r="CO77" s="159"/>
    </row>
    <row r="78" spans="1:93" x14ac:dyDescent="0.2">
      <c r="A78" s="165" t="s">
        <v>318</v>
      </c>
      <c r="B78" s="165" t="s">
        <v>660</v>
      </c>
      <c r="C78" s="135" t="str">
        <f t="shared" si="7"/>
        <v>BELARUS</v>
      </c>
      <c r="E78" s="493" t="str">
        <f t="shared" si="8"/>
        <v xml:space="preserve">روسيا البيضاء </v>
      </c>
      <c r="F78" s="140"/>
      <c r="G78" s="140"/>
      <c r="H78" s="140"/>
      <c r="I78" s="140"/>
      <c r="J78" s="140"/>
      <c r="K78" s="140"/>
      <c r="L78" s="140"/>
      <c r="M78" s="140"/>
      <c r="N78" s="140"/>
      <c r="O78" s="140"/>
      <c r="P78" s="140"/>
      <c r="Q78" s="140"/>
      <c r="R78" s="140"/>
      <c r="S78" s="140"/>
      <c r="T78" s="140"/>
      <c r="U78" s="140"/>
      <c r="V78" s="140"/>
      <c r="W78" s="140"/>
      <c r="X78" s="140"/>
      <c r="Y78" s="140"/>
      <c r="Z78" s="140"/>
      <c r="AA78" s="140"/>
      <c r="AB78" s="140">
        <v>0</v>
      </c>
      <c r="BH78" s="413" t="str">
        <f t="shared" si="9"/>
        <v xml:space="preserve">روسيا البيضاء </v>
      </c>
      <c r="BI78" s="396"/>
      <c r="BJ78" s="396"/>
      <c r="BK78" s="396"/>
      <c r="BL78" s="396"/>
      <c r="BM78" s="396"/>
      <c r="BN78" s="396"/>
      <c r="BO78" s="396"/>
      <c r="BP78" s="396"/>
      <c r="BQ78" s="396"/>
      <c r="BR78" s="396"/>
      <c r="BS78" s="396"/>
      <c r="BT78" s="396"/>
      <c r="BU78" s="396"/>
      <c r="BV78" s="396"/>
      <c r="BW78" s="396"/>
      <c r="BX78" s="396"/>
      <c r="BY78" s="396"/>
      <c r="BZ78" s="396"/>
      <c r="CA78" s="396"/>
      <c r="CB78" s="396"/>
      <c r="CC78" s="396"/>
      <c r="CD78" s="396"/>
      <c r="CE78" s="396"/>
      <c r="CO78" s="159"/>
    </row>
    <row r="79" spans="1:93" x14ac:dyDescent="0.2">
      <c r="A79" s="165" t="s">
        <v>318</v>
      </c>
      <c r="B79" s="165" t="s">
        <v>660</v>
      </c>
      <c r="C79" s="135" t="str">
        <f t="shared" si="7"/>
        <v>BELGIUM</v>
      </c>
      <c r="E79" s="493" t="str">
        <f t="shared" si="8"/>
        <v xml:space="preserve">بلجيكا </v>
      </c>
      <c r="F79" s="140"/>
      <c r="G79" s="140"/>
      <c r="H79" s="140"/>
      <c r="I79" s="140"/>
      <c r="J79" s="140"/>
      <c r="K79" s="140"/>
      <c r="L79" s="140"/>
      <c r="M79" s="140"/>
      <c r="N79" s="140"/>
      <c r="O79" s="140"/>
      <c r="P79" s="140"/>
      <c r="Q79" s="140"/>
      <c r="R79" s="140"/>
      <c r="S79" s="140"/>
      <c r="T79" s="140"/>
      <c r="U79" s="140"/>
      <c r="V79" s="140"/>
      <c r="W79" s="140"/>
      <c r="X79" s="140"/>
      <c r="Y79" s="140"/>
      <c r="Z79" s="140"/>
      <c r="AA79" s="140"/>
      <c r="AB79" s="140">
        <v>0</v>
      </c>
      <c r="BH79" s="413" t="str">
        <f t="shared" si="9"/>
        <v xml:space="preserve">بلجيكا </v>
      </c>
      <c r="BI79" s="396"/>
      <c r="BJ79" s="396"/>
      <c r="BK79" s="396"/>
      <c r="BL79" s="396"/>
      <c r="BM79" s="396"/>
      <c r="BN79" s="396"/>
      <c r="BO79" s="396"/>
      <c r="BP79" s="396"/>
      <c r="BQ79" s="396"/>
      <c r="BR79" s="396"/>
      <c r="BS79" s="396"/>
      <c r="BT79" s="396"/>
      <c r="BU79" s="396"/>
      <c r="BV79" s="396"/>
      <c r="BW79" s="396"/>
      <c r="BX79" s="396"/>
      <c r="BY79" s="396"/>
      <c r="BZ79" s="396"/>
      <c r="CA79" s="396"/>
      <c r="CB79" s="396"/>
      <c r="CC79" s="396"/>
      <c r="CD79" s="396"/>
      <c r="CE79" s="396"/>
      <c r="CO79" s="159"/>
    </row>
    <row r="80" spans="1:93" x14ac:dyDescent="0.2">
      <c r="A80" s="165" t="s">
        <v>318</v>
      </c>
      <c r="B80" s="165" t="s">
        <v>660</v>
      </c>
      <c r="C80" s="135" t="str">
        <f t="shared" si="7"/>
        <v>BOSNIAHERZ</v>
      </c>
      <c r="E80" s="493" t="str">
        <f t="shared" si="8"/>
        <v xml:space="preserve">البوسنة والهرسك </v>
      </c>
      <c r="F80" s="140"/>
      <c r="G80" s="140"/>
      <c r="H80" s="140"/>
      <c r="I80" s="140"/>
      <c r="J80" s="140"/>
      <c r="K80" s="140"/>
      <c r="L80" s="140"/>
      <c r="M80" s="140"/>
      <c r="N80" s="140"/>
      <c r="O80" s="140"/>
      <c r="P80" s="140"/>
      <c r="Q80" s="140"/>
      <c r="R80" s="140"/>
      <c r="S80" s="140"/>
      <c r="T80" s="140"/>
      <c r="U80" s="140"/>
      <c r="V80" s="140"/>
      <c r="W80" s="140"/>
      <c r="X80" s="140"/>
      <c r="Y80" s="140"/>
      <c r="Z80" s="140"/>
      <c r="AA80" s="140"/>
      <c r="AB80" s="140">
        <v>0</v>
      </c>
      <c r="BH80" s="413" t="str">
        <f t="shared" si="9"/>
        <v xml:space="preserve">البوسنة والهرسك </v>
      </c>
      <c r="BI80" s="396"/>
      <c r="BJ80" s="396"/>
      <c r="BK80" s="396"/>
      <c r="BL80" s="396"/>
      <c r="BM80" s="396"/>
      <c r="BN80" s="396"/>
      <c r="BO80" s="396"/>
      <c r="BP80" s="396"/>
      <c r="BQ80" s="396"/>
      <c r="BR80" s="396"/>
      <c r="BS80" s="396"/>
      <c r="BT80" s="396"/>
      <c r="BU80" s="396"/>
      <c r="BV80" s="396"/>
      <c r="BW80" s="396"/>
      <c r="BX80" s="396"/>
      <c r="BY80" s="396"/>
      <c r="BZ80" s="396"/>
      <c r="CA80" s="396"/>
      <c r="CB80" s="396"/>
      <c r="CC80" s="396"/>
      <c r="CD80" s="396"/>
      <c r="CE80" s="396"/>
      <c r="CO80" s="159"/>
    </row>
    <row r="81" spans="1:93" x14ac:dyDescent="0.2">
      <c r="A81" s="165" t="s">
        <v>318</v>
      </c>
      <c r="B81" s="165" t="s">
        <v>660</v>
      </c>
      <c r="C81" s="135" t="str">
        <f t="shared" si="7"/>
        <v>BRAZIL</v>
      </c>
      <c r="E81" s="493" t="str">
        <f t="shared" si="8"/>
        <v xml:space="preserve">البرازيل </v>
      </c>
      <c r="F81" s="140"/>
      <c r="G81" s="140"/>
      <c r="H81" s="140"/>
      <c r="I81" s="140"/>
      <c r="J81" s="140"/>
      <c r="K81" s="140"/>
      <c r="L81" s="140"/>
      <c r="M81" s="140"/>
      <c r="N81" s="140"/>
      <c r="O81" s="140"/>
      <c r="P81" s="140"/>
      <c r="Q81" s="140"/>
      <c r="R81" s="140"/>
      <c r="S81" s="140"/>
      <c r="T81" s="140"/>
      <c r="U81" s="140"/>
      <c r="V81" s="140"/>
      <c r="W81" s="140"/>
      <c r="X81" s="140"/>
      <c r="Y81" s="140"/>
      <c r="Z81" s="140"/>
      <c r="AA81" s="140"/>
      <c r="AB81" s="140">
        <v>0</v>
      </c>
      <c r="BH81" s="413" t="str">
        <f t="shared" si="9"/>
        <v xml:space="preserve">البرازيل </v>
      </c>
      <c r="BI81" s="396"/>
      <c r="BJ81" s="396"/>
      <c r="BK81" s="396"/>
      <c r="BL81" s="396"/>
      <c r="BM81" s="396"/>
      <c r="BN81" s="396"/>
      <c r="BO81" s="396"/>
      <c r="BP81" s="396"/>
      <c r="BQ81" s="396"/>
      <c r="BR81" s="396"/>
      <c r="BS81" s="396"/>
      <c r="BT81" s="396"/>
      <c r="BU81" s="396"/>
      <c r="BV81" s="396"/>
      <c r="BW81" s="396"/>
      <c r="BX81" s="396"/>
      <c r="BY81" s="396"/>
      <c r="BZ81" s="396"/>
      <c r="CA81" s="396"/>
      <c r="CB81" s="396"/>
      <c r="CC81" s="396"/>
      <c r="CD81" s="396"/>
      <c r="CE81" s="396"/>
      <c r="CO81" s="159"/>
    </row>
    <row r="82" spans="1:93" x14ac:dyDescent="0.2">
      <c r="A82" s="165" t="s">
        <v>318</v>
      </c>
      <c r="B82" s="165" t="s">
        <v>660</v>
      </c>
      <c r="C82" s="135" t="str">
        <f t="shared" si="7"/>
        <v>BULGARIA</v>
      </c>
      <c r="E82" s="493" t="str">
        <f t="shared" si="8"/>
        <v xml:space="preserve">بلغاريا </v>
      </c>
      <c r="F82" s="140"/>
      <c r="G82" s="140"/>
      <c r="H82" s="140"/>
      <c r="I82" s="140"/>
      <c r="J82" s="140"/>
      <c r="K82" s="140"/>
      <c r="L82" s="140"/>
      <c r="M82" s="140"/>
      <c r="N82" s="140"/>
      <c r="O82" s="140"/>
      <c r="P82" s="140"/>
      <c r="Q82" s="140"/>
      <c r="R82" s="140"/>
      <c r="S82" s="140"/>
      <c r="T82" s="140"/>
      <c r="U82" s="140"/>
      <c r="V82" s="140"/>
      <c r="W82" s="140"/>
      <c r="X82" s="140"/>
      <c r="Y82" s="140"/>
      <c r="Z82" s="140"/>
      <c r="AA82" s="140"/>
      <c r="AB82" s="140">
        <v>0</v>
      </c>
      <c r="BH82" s="413" t="str">
        <f t="shared" si="9"/>
        <v xml:space="preserve">بلغاريا </v>
      </c>
      <c r="BI82" s="396"/>
      <c r="BJ82" s="396"/>
      <c r="BK82" s="396"/>
      <c r="BL82" s="396"/>
      <c r="BM82" s="396"/>
      <c r="BN82" s="396"/>
      <c r="BO82" s="396"/>
      <c r="BP82" s="396"/>
      <c r="BQ82" s="396"/>
      <c r="BR82" s="396"/>
      <c r="BS82" s="396"/>
      <c r="BT82" s="396"/>
      <c r="BU82" s="396"/>
      <c r="BV82" s="396"/>
      <c r="BW82" s="396"/>
      <c r="BX82" s="396"/>
      <c r="BY82" s="396"/>
      <c r="BZ82" s="396"/>
      <c r="CA82" s="396"/>
      <c r="CB82" s="396"/>
      <c r="CC82" s="396"/>
      <c r="CD82" s="396"/>
      <c r="CE82" s="396"/>
      <c r="CO82" s="159"/>
    </row>
    <row r="83" spans="1:93" x14ac:dyDescent="0.2">
      <c r="A83" s="165" t="s">
        <v>318</v>
      </c>
      <c r="B83" s="165" t="s">
        <v>660</v>
      </c>
      <c r="C83" s="135" t="str">
        <f t="shared" ref="C83:C91" si="10">C13</f>
        <v>CANADA</v>
      </c>
      <c r="E83" s="493" t="str">
        <f t="shared" si="8"/>
        <v xml:space="preserve">كندا </v>
      </c>
      <c r="F83" s="140"/>
      <c r="G83" s="140"/>
      <c r="H83" s="140"/>
      <c r="I83" s="140"/>
      <c r="J83" s="140"/>
      <c r="K83" s="140"/>
      <c r="L83" s="140"/>
      <c r="M83" s="140"/>
      <c r="N83" s="140"/>
      <c r="O83" s="140"/>
      <c r="P83" s="140"/>
      <c r="Q83" s="140"/>
      <c r="R83" s="140"/>
      <c r="S83" s="140"/>
      <c r="T83" s="140"/>
      <c r="U83" s="140"/>
      <c r="V83" s="140"/>
      <c r="W83" s="140"/>
      <c r="X83" s="140"/>
      <c r="Y83" s="140"/>
      <c r="Z83" s="140"/>
      <c r="AA83" s="140"/>
      <c r="AB83" s="140">
        <v>0</v>
      </c>
      <c r="BH83" s="413" t="str">
        <f t="shared" si="9"/>
        <v xml:space="preserve">كندا </v>
      </c>
      <c r="BI83" s="396"/>
      <c r="BJ83" s="396"/>
      <c r="BK83" s="396"/>
      <c r="BL83" s="396"/>
      <c r="BM83" s="396"/>
      <c r="BN83" s="396"/>
      <c r="BO83" s="396"/>
      <c r="BP83" s="396"/>
      <c r="BQ83" s="396"/>
      <c r="BR83" s="396"/>
      <c r="BS83" s="396"/>
      <c r="BT83" s="396"/>
      <c r="BU83" s="396"/>
      <c r="BV83" s="396"/>
      <c r="BW83" s="396"/>
      <c r="BX83" s="396"/>
      <c r="BY83" s="396"/>
      <c r="BZ83" s="396"/>
      <c r="CA83" s="396"/>
      <c r="CB83" s="396"/>
      <c r="CC83" s="396"/>
      <c r="CD83" s="396"/>
      <c r="CE83" s="396"/>
      <c r="CO83" s="159"/>
    </row>
    <row r="84" spans="1:93" x14ac:dyDescent="0.2">
      <c r="A84" s="165" t="s">
        <v>318</v>
      </c>
      <c r="B84" s="165" t="s">
        <v>660</v>
      </c>
      <c r="C84" s="135" t="str">
        <f t="shared" si="10"/>
        <v>CHILE</v>
      </c>
      <c r="E84" s="493" t="str">
        <f t="shared" si="8"/>
        <v xml:space="preserve">شيلي </v>
      </c>
      <c r="F84" s="140"/>
      <c r="G84" s="140"/>
      <c r="H84" s="140"/>
      <c r="I84" s="140"/>
      <c r="J84" s="140"/>
      <c r="K84" s="140"/>
      <c r="L84" s="140"/>
      <c r="M84" s="140"/>
      <c r="N84" s="140"/>
      <c r="O84" s="140"/>
      <c r="P84" s="140"/>
      <c r="Q84" s="140"/>
      <c r="R84" s="140"/>
      <c r="S84" s="140"/>
      <c r="T84" s="140"/>
      <c r="U84" s="140"/>
      <c r="V84" s="140"/>
      <c r="W84" s="140"/>
      <c r="X84" s="140"/>
      <c r="Y84" s="140"/>
      <c r="Z84" s="140"/>
      <c r="AA84" s="140"/>
      <c r="AB84" s="140">
        <v>0</v>
      </c>
      <c r="BH84" s="413" t="str">
        <f t="shared" si="9"/>
        <v xml:space="preserve">شيلي </v>
      </c>
      <c r="BI84" s="396"/>
      <c r="BJ84" s="396"/>
      <c r="BK84" s="396"/>
      <c r="BL84" s="396"/>
      <c r="BM84" s="396"/>
      <c r="BN84" s="396"/>
      <c r="BO84" s="396"/>
      <c r="BP84" s="396"/>
      <c r="BQ84" s="396"/>
      <c r="BR84" s="396"/>
      <c r="BS84" s="396"/>
      <c r="BT84" s="396"/>
      <c r="BU84" s="396"/>
      <c r="BV84" s="396"/>
      <c r="BW84" s="396"/>
      <c r="BX84" s="396"/>
      <c r="BY84" s="396"/>
      <c r="BZ84" s="396"/>
      <c r="CA84" s="396"/>
      <c r="CB84" s="396"/>
      <c r="CC84" s="396"/>
      <c r="CD84" s="396"/>
      <c r="CE84" s="396"/>
      <c r="CO84" s="159"/>
    </row>
    <row r="85" spans="1:93" x14ac:dyDescent="0.2">
      <c r="A85" s="165" t="s">
        <v>318</v>
      </c>
      <c r="B85" s="165" t="s">
        <v>660</v>
      </c>
      <c r="C85" s="135" t="str">
        <f t="shared" si="10"/>
        <v>CHINA</v>
      </c>
      <c r="E85" s="493" t="str">
        <f t="shared" si="8"/>
        <v xml:space="preserve">الصين </v>
      </c>
      <c r="F85" s="140"/>
      <c r="G85" s="140"/>
      <c r="H85" s="140"/>
      <c r="I85" s="140"/>
      <c r="J85" s="140"/>
      <c r="K85" s="140"/>
      <c r="L85" s="140"/>
      <c r="M85" s="140"/>
      <c r="N85" s="140"/>
      <c r="O85" s="140"/>
      <c r="P85" s="140"/>
      <c r="Q85" s="140"/>
      <c r="R85" s="140"/>
      <c r="S85" s="140"/>
      <c r="T85" s="140"/>
      <c r="U85" s="140"/>
      <c r="V85" s="140"/>
      <c r="W85" s="140"/>
      <c r="X85" s="140"/>
      <c r="Y85" s="140"/>
      <c r="Z85" s="140"/>
      <c r="AA85" s="140"/>
      <c r="AB85" s="140">
        <v>0</v>
      </c>
      <c r="BH85" s="413" t="str">
        <f t="shared" si="9"/>
        <v xml:space="preserve">الصين </v>
      </c>
      <c r="BI85" s="396"/>
      <c r="BJ85" s="396"/>
      <c r="BK85" s="396"/>
      <c r="BL85" s="396"/>
      <c r="BM85" s="396"/>
      <c r="BN85" s="396"/>
      <c r="BO85" s="396"/>
      <c r="BP85" s="396"/>
      <c r="BQ85" s="396"/>
      <c r="BR85" s="396"/>
      <c r="BS85" s="396"/>
      <c r="BT85" s="396"/>
      <c r="BU85" s="396"/>
      <c r="BV85" s="396"/>
      <c r="BW85" s="396"/>
      <c r="BX85" s="396"/>
      <c r="BY85" s="396"/>
      <c r="BZ85" s="396"/>
      <c r="CA85" s="396"/>
      <c r="CB85" s="396"/>
      <c r="CC85" s="396"/>
      <c r="CD85" s="396"/>
      <c r="CE85" s="396"/>
      <c r="CO85" s="159"/>
    </row>
    <row r="86" spans="1:93" x14ac:dyDescent="0.2">
      <c r="A86" s="165" t="s">
        <v>318</v>
      </c>
      <c r="B86" s="165" t="s">
        <v>660</v>
      </c>
      <c r="C86" s="135" t="str">
        <f t="shared" si="10"/>
        <v>TAIPEI</v>
      </c>
      <c r="E86" s="493" t="str">
        <f t="shared" si="8"/>
        <v xml:space="preserve">تايبيه الصينية </v>
      </c>
      <c r="F86" s="140"/>
      <c r="G86" s="140"/>
      <c r="H86" s="140"/>
      <c r="I86" s="140"/>
      <c r="J86" s="140"/>
      <c r="K86" s="140"/>
      <c r="L86" s="140"/>
      <c r="M86" s="140"/>
      <c r="N86" s="140"/>
      <c r="O86" s="140"/>
      <c r="P86" s="140"/>
      <c r="Q86" s="140"/>
      <c r="R86" s="140"/>
      <c r="S86" s="140"/>
      <c r="T86" s="140"/>
      <c r="U86" s="140"/>
      <c r="V86" s="140"/>
      <c r="W86" s="140"/>
      <c r="X86" s="140"/>
      <c r="Y86" s="140"/>
      <c r="Z86" s="140"/>
      <c r="AA86" s="140"/>
      <c r="AB86" s="140">
        <v>0</v>
      </c>
      <c r="BH86" s="413" t="str">
        <f t="shared" si="9"/>
        <v xml:space="preserve">تايبيه الصينية </v>
      </c>
      <c r="BI86" s="396"/>
      <c r="BJ86" s="396"/>
      <c r="BK86" s="396"/>
      <c r="BL86" s="396"/>
      <c r="BM86" s="396"/>
      <c r="BN86" s="396"/>
      <c r="BO86" s="396"/>
      <c r="BP86" s="396"/>
      <c r="BQ86" s="396"/>
      <c r="BR86" s="396"/>
      <c r="BS86" s="396"/>
      <c r="BT86" s="396"/>
      <c r="BU86" s="396"/>
      <c r="BV86" s="396"/>
      <c r="BW86" s="396"/>
      <c r="BX86" s="396"/>
      <c r="BY86" s="396"/>
      <c r="BZ86" s="396"/>
      <c r="CA86" s="396"/>
      <c r="CB86" s="396"/>
      <c r="CC86" s="396"/>
      <c r="CD86" s="396"/>
      <c r="CE86" s="396"/>
      <c r="CO86" s="159"/>
    </row>
    <row r="87" spans="1:93" x14ac:dyDescent="0.2">
      <c r="A87" s="165" t="s">
        <v>318</v>
      </c>
      <c r="B87" s="165" t="s">
        <v>660</v>
      </c>
      <c r="C87" s="135" t="str">
        <f t="shared" si="10"/>
        <v>CROATIA</v>
      </c>
      <c r="E87" s="493" t="str">
        <f t="shared" si="8"/>
        <v xml:space="preserve">كرواتيا </v>
      </c>
      <c r="F87" s="140"/>
      <c r="G87" s="140"/>
      <c r="H87" s="140"/>
      <c r="I87" s="140"/>
      <c r="J87" s="140"/>
      <c r="K87" s="140"/>
      <c r="L87" s="140"/>
      <c r="M87" s="140"/>
      <c r="N87" s="140"/>
      <c r="O87" s="140"/>
      <c r="P87" s="140"/>
      <c r="Q87" s="140"/>
      <c r="R87" s="140"/>
      <c r="S87" s="140"/>
      <c r="T87" s="140"/>
      <c r="U87" s="140"/>
      <c r="V87" s="140"/>
      <c r="W87" s="140"/>
      <c r="X87" s="140"/>
      <c r="Y87" s="140"/>
      <c r="Z87" s="140"/>
      <c r="AA87" s="140"/>
      <c r="AB87" s="140">
        <v>0</v>
      </c>
      <c r="BH87" s="413" t="str">
        <f t="shared" si="9"/>
        <v xml:space="preserve">كرواتيا </v>
      </c>
      <c r="BI87" s="396"/>
      <c r="BJ87" s="396"/>
      <c r="BK87" s="396"/>
      <c r="BL87" s="396"/>
      <c r="BM87" s="396"/>
      <c r="BN87" s="396"/>
      <c r="BO87" s="396"/>
      <c r="BP87" s="396"/>
      <c r="BQ87" s="396"/>
      <c r="BR87" s="396"/>
      <c r="BS87" s="396"/>
      <c r="BT87" s="396"/>
      <c r="BU87" s="396"/>
      <c r="BV87" s="396"/>
      <c r="BW87" s="396"/>
      <c r="BX87" s="396"/>
      <c r="BY87" s="396"/>
      <c r="BZ87" s="396"/>
      <c r="CA87" s="396"/>
      <c r="CB87" s="396"/>
      <c r="CC87" s="396"/>
      <c r="CD87" s="396"/>
      <c r="CE87" s="396"/>
      <c r="CO87" s="159"/>
    </row>
    <row r="88" spans="1:93" x14ac:dyDescent="0.2">
      <c r="A88" s="165" t="s">
        <v>318</v>
      </c>
      <c r="B88" s="165" t="s">
        <v>660</v>
      </c>
      <c r="C88" s="135" t="str">
        <f t="shared" si="10"/>
        <v>CYPRUS</v>
      </c>
      <c r="E88" s="493" t="str">
        <f t="shared" si="8"/>
        <v xml:space="preserve">قبرص </v>
      </c>
      <c r="F88" s="140"/>
      <c r="G88" s="140"/>
      <c r="H88" s="140"/>
      <c r="I88" s="140"/>
      <c r="J88" s="140"/>
      <c r="K88" s="140"/>
      <c r="L88" s="140"/>
      <c r="M88" s="140"/>
      <c r="N88" s="140"/>
      <c r="O88" s="140"/>
      <c r="P88" s="140"/>
      <c r="Q88" s="140"/>
      <c r="R88" s="140"/>
      <c r="S88" s="140"/>
      <c r="T88" s="140"/>
      <c r="U88" s="140"/>
      <c r="V88" s="140"/>
      <c r="W88" s="140"/>
      <c r="X88" s="140"/>
      <c r="Y88" s="140"/>
      <c r="Z88" s="140"/>
      <c r="AA88" s="140"/>
      <c r="AB88" s="140">
        <v>0</v>
      </c>
      <c r="BH88" s="413" t="str">
        <f t="shared" si="9"/>
        <v xml:space="preserve">قبرص </v>
      </c>
      <c r="BI88" s="396"/>
      <c r="BJ88" s="396"/>
      <c r="BK88" s="396"/>
      <c r="BL88" s="396"/>
      <c r="BM88" s="396"/>
      <c r="BN88" s="396"/>
      <c r="BO88" s="396"/>
      <c r="BP88" s="396"/>
      <c r="BQ88" s="396"/>
      <c r="BR88" s="396"/>
      <c r="BS88" s="396"/>
      <c r="BT88" s="396"/>
      <c r="BU88" s="396"/>
      <c r="BV88" s="396"/>
      <c r="BW88" s="396"/>
      <c r="BX88" s="396"/>
      <c r="BY88" s="396"/>
      <c r="BZ88" s="396"/>
      <c r="CA88" s="396"/>
      <c r="CB88" s="396"/>
      <c r="CC88" s="396"/>
      <c r="CD88" s="396"/>
      <c r="CE88" s="396"/>
      <c r="CO88" s="159"/>
    </row>
    <row r="89" spans="1:93" x14ac:dyDescent="0.2">
      <c r="A89" s="165" t="s">
        <v>318</v>
      </c>
      <c r="B89" s="165" t="s">
        <v>660</v>
      </c>
      <c r="C89" s="135" t="str">
        <f t="shared" si="10"/>
        <v>CZECH</v>
      </c>
      <c r="E89" s="493" t="str">
        <f t="shared" si="8"/>
        <v xml:space="preserve">الجمهورية التشيكية </v>
      </c>
      <c r="F89" s="140"/>
      <c r="G89" s="140"/>
      <c r="H89" s="140"/>
      <c r="I89" s="140"/>
      <c r="J89" s="140"/>
      <c r="K89" s="140"/>
      <c r="L89" s="140"/>
      <c r="M89" s="140"/>
      <c r="N89" s="140"/>
      <c r="O89" s="140"/>
      <c r="P89" s="140"/>
      <c r="Q89" s="140"/>
      <c r="R89" s="140"/>
      <c r="S89" s="140"/>
      <c r="T89" s="140"/>
      <c r="U89" s="140"/>
      <c r="V89" s="140"/>
      <c r="W89" s="140"/>
      <c r="X89" s="140"/>
      <c r="Y89" s="140"/>
      <c r="Z89" s="140"/>
      <c r="AA89" s="140"/>
      <c r="AB89" s="140">
        <v>0</v>
      </c>
      <c r="BH89" s="413" t="str">
        <f t="shared" si="9"/>
        <v xml:space="preserve">الجمهورية التشيكية </v>
      </c>
      <c r="BI89" s="396"/>
      <c r="BJ89" s="396"/>
      <c r="BK89" s="396"/>
      <c r="BL89" s="396"/>
      <c r="BM89" s="396"/>
      <c r="BN89" s="396"/>
      <c r="BO89" s="396"/>
      <c r="BP89" s="396"/>
      <c r="BQ89" s="396"/>
      <c r="BR89" s="396"/>
      <c r="BS89" s="396"/>
      <c r="BT89" s="396"/>
      <c r="BU89" s="396"/>
      <c r="BV89" s="396"/>
      <c r="BW89" s="396"/>
      <c r="BX89" s="396"/>
      <c r="BY89" s="396"/>
      <c r="BZ89" s="396"/>
      <c r="CA89" s="396"/>
      <c r="CB89" s="396"/>
      <c r="CC89" s="396"/>
      <c r="CD89" s="396"/>
      <c r="CE89" s="396"/>
      <c r="CO89" s="159"/>
    </row>
    <row r="90" spans="1:93" x14ac:dyDescent="0.2">
      <c r="A90" s="165" t="s">
        <v>318</v>
      </c>
      <c r="B90" s="165" t="s">
        <v>660</v>
      </c>
      <c r="C90" s="135" t="str">
        <f t="shared" si="10"/>
        <v>DENMARK</v>
      </c>
      <c r="E90" s="493" t="str">
        <f t="shared" si="8"/>
        <v xml:space="preserve">الدنمارك </v>
      </c>
      <c r="F90" s="140"/>
      <c r="G90" s="140"/>
      <c r="H90" s="140"/>
      <c r="I90" s="140"/>
      <c r="J90" s="140"/>
      <c r="K90" s="140"/>
      <c r="L90" s="140"/>
      <c r="M90" s="140"/>
      <c r="N90" s="140"/>
      <c r="O90" s="140"/>
      <c r="P90" s="140"/>
      <c r="Q90" s="140"/>
      <c r="R90" s="140"/>
      <c r="S90" s="140"/>
      <c r="T90" s="140"/>
      <c r="U90" s="140"/>
      <c r="V90" s="140"/>
      <c r="W90" s="140"/>
      <c r="X90" s="140"/>
      <c r="Y90" s="140"/>
      <c r="Z90" s="140"/>
      <c r="AA90" s="140"/>
      <c r="AB90" s="140">
        <v>0</v>
      </c>
      <c r="BH90" s="413" t="str">
        <f t="shared" si="9"/>
        <v xml:space="preserve">الدنمارك </v>
      </c>
      <c r="BI90" s="396"/>
      <c r="BJ90" s="396"/>
      <c r="BK90" s="396"/>
      <c r="BL90" s="396"/>
      <c r="BM90" s="396"/>
      <c r="BN90" s="396"/>
      <c r="BO90" s="396"/>
      <c r="BP90" s="396"/>
      <c r="BQ90" s="396"/>
      <c r="BR90" s="396"/>
      <c r="BS90" s="396"/>
      <c r="BT90" s="396"/>
      <c r="BU90" s="396"/>
      <c r="BV90" s="396"/>
      <c r="BW90" s="396"/>
      <c r="BX90" s="396"/>
      <c r="BY90" s="396"/>
      <c r="BZ90" s="396"/>
      <c r="CA90" s="396"/>
      <c r="CB90" s="396"/>
      <c r="CC90" s="396"/>
      <c r="CD90" s="396"/>
      <c r="CE90" s="396"/>
      <c r="CO90" s="159"/>
    </row>
    <row r="91" spans="1:93" x14ac:dyDescent="0.2">
      <c r="A91" s="165" t="s">
        <v>318</v>
      </c>
      <c r="B91" s="165" t="s">
        <v>660</v>
      </c>
      <c r="C91" s="135" t="str">
        <f t="shared" si="10"/>
        <v>DOMINICANR</v>
      </c>
      <c r="E91" s="493" t="str">
        <f t="shared" ref="E91:E101" si="11">E21</f>
        <v xml:space="preserve">جمهورية الدومينيكان </v>
      </c>
      <c r="F91" s="140"/>
      <c r="G91" s="140"/>
      <c r="H91" s="140"/>
      <c r="I91" s="140"/>
      <c r="J91" s="140"/>
      <c r="K91" s="140"/>
      <c r="L91" s="140"/>
      <c r="M91" s="140"/>
      <c r="N91" s="140"/>
      <c r="O91" s="140"/>
      <c r="P91" s="140"/>
      <c r="Q91" s="140"/>
      <c r="R91" s="140"/>
      <c r="S91" s="140"/>
      <c r="T91" s="140"/>
      <c r="U91" s="140"/>
      <c r="V91" s="140"/>
      <c r="W91" s="140"/>
      <c r="X91" s="140"/>
      <c r="Y91" s="140"/>
      <c r="Z91" s="140"/>
      <c r="AA91" s="140"/>
      <c r="AB91" s="140">
        <v>0</v>
      </c>
      <c r="BH91" s="413" t="str">
        <f t="shared" si="9"/>
        <v xml:space="preserve">جمهورية الدومينيكان </v>
      </c>
      <c r="BI91" s="396"/>
      <c r="BJ91" s="396"/>
      <c r="BK91" s="396"/>
      <c r="BL91" s="396"/>
      <c r="BM91" s="396"/>
      <c r="BN91" s="396"/>
      <c r="BO91" s="396"/>
      <c r="BP91" s="396"/>
      <c r="BQ91" s="396"/>
      <c r="BR91" s="396"/>
      <c r="BS91" s="396"/>
      <c r="BT91" s="396"/>
      <c r="BU91" s="396"/>
      <c r="BV91" s="396"/>
      <c r="BW91" s="396"/>
      <c r="BX91" s="396"/>
      <c r="BY91" s="396"/>
      <c r="BZ91" s="396"/>
      <c r="CA91" s="396"/>
      <c r="CB91" s="396"/>
      <c r="CC91" s="396"/>
      <c r="CD91" s="396"/>
      <c r="CE91" s="396"/>
      <c r="CO91" s="159"/>
    </row>
    <row r="92" spans="1:93" x14ac:dyDescent="0.2">
      <c r="A92" s="165" t="s">
        <v>318</v>
      </c>
      <c r="B92" s="165" t="s">
        <v>660</v>
      </c>
      <c r="C92" s="135" t="str">
        <f t="shared" ref="C92:C101" si="12">C22</f>
        <v>ESTONIA</v>
      </c>
      <c r="E92" s="493" t="str">
        <f t="shared" si="11"/>
        <v xml:space="preserve">استونيا </v>
      </c>
      <c r="F92" s="140"/>
      <c r="G92" s="140"/>
      <c r="H92" s="140"/>
      <c r="I92" s="140"/>
      <c r="J92" s="140"/>
      <c r="K92" s="140"/>
      <c r="L92" s="140"/>
      <c r="M92" s="140"/>
      <c r="N92" s="140"/>
      <c r="O92" s="140"/>
      <c r="P92" s="140"/>
      <c r="Q92" s="140"/>
      <c r="R92" s="140"/>
      <c r="S92" s="140"/>
      <c r="T92" s="140"/>
      <c r="U92" s="140"/>
      <c r="V92" s="140"/>
      <c r="W92" s="140"/>
      <c r="X92" s="140"/>
      <c r="Y92" s="140"/>
      <c r="Z92" s="140"/>
      <c r="AA92" s="140"/>
      <c r="AB92" s="140">
        <v>0</v>
      </c>
      <c r="BH92" s="413" t="str">
        <f t="shared" si="9"/>
        <v xml:space="preserve">استونيا </v>
      </c>
      <c r="BI92" s="396"/>
      <c r="BJ92" s="396"/>
      <c r="BK92" s="396"/>
      <c r="BL92" s="396"/>
      <c r="BM92" s="396"/>
      <c r="BN92" s="396"/>
      <c r="BO92" s="396"/>
      <c r="BP92" s="396"/>
      <c r="BQ92" s="396"/>
      <c r="BR92" s="396"/>
      <c r="BS92" s="396"/>
      <c r="BT92" s="396"/>
      <c r="BU92" s="396"/>
      <c r="BV92" s="396"/>
      <c r="BW92" s="396"/>
      <c r="BX92" s="396"/>
      <c r="BY92" s="396"/>
      <c r="BZ92" s="396"/>
      <c r="CA92" s="396"/>
      <c r="CB92" s="396"/>
      <c r="CC92" s="396"/>
      <c r="CD92" s="396"/>
      <c r="CE92" s="396"/>
      <c r="CO92" s="159"/>
    </row>
    <row r="93" spans="1:93" x14ac:dyDescent="0.2">
      <c r="A93" s="165" t="s">
        <v>318</v>
      </c>
      <c r="B93" s="165" t="s">
        <v>660</v>
      </c>
      <c r="C93" s="135" t="str">
        <f t="shared" si="12"/>
        <v>FINLAND</v>
      </c>
      <c r="E93" s="493" t="str">
        <f t="shared" si="11"/>
        <v xml:space="preserve">فنلندا </v>
      </c>
      <c r="F93" s="140"/>
      <c r="G93" s="140"/>
      <c r="H93" s="140"/>
      <c r="I93" s="140"/>
      <c r="J93" s="140"/>
      <c r="K93" s="140"/>
      <c r="L93" s="140"/>
      <c r="M93" s="140"/>
      <c r="N93" s="140"/>
      <c r="O93" s="140"/>
      <c r="P93" s="140"/>
      <c r="Q93" s="140"/>
      <c r="R93" s="140"/>
      <c r="S93" s="140"/>
      <c r="T93" s="140"/>
      <c r="U93" s="140"/>
      <c r="V93" s="140"/>
      <c r="W93" s="140"/>
      <c r="X93" s="140"/>
      <c r="Y93" s="140"/>
      <c r="Z93" s="140"/>
      <c r="AA93" s="140"/>
      <c r="AB93" s="140">
        <v>0</v>
      </c>
      <c r="BH93" s="413" t="str">
        <f t="shared" si="9"/>
        <v xml:space="preserve">فنلندا </v>
      </c>
      <c r="BI93" s="396"/>
      <c r="BJ93" s="396"/>
      <c r="BK93" s="396"/>
      <c r="BL93" s="396"/>
      <c r="BM93" s="396"/>
      <c r="BN93" s="396"/>
      <c r="BO93" s="396"/>
      <c r="BP93" s="396"/>
      <c r="BQ93" s="396"/>
      <c r="BR93" s="396"/>
      <c r="BS93" s="396"/>
      <c r="BT93" s="396"/>
      <c r="BU93" s="396"/>
      <c r="BV93" s="396"/>
      <c r="BW93" s="396"/>
      <c r="BX93" s="396"/>
      <c r="BY93" s="396"/>
      <c r="BZ93" s="396"/>
      <c r="CA93" s="396"/>
      <c r="CB93" s="396"/>
      <c r="CC93" s="396"/>
      <c r="CD93" s="396"/>
      <c r="CE93" s="396"/>
      <c r="CO93" s="159"/>
    </row>
    <row r="94" spans="1:93" x14ac:dyDescent="0.2">
      <c r="A94" s="165" t="s">
        <v>318</v>
      </c>
      <c r="B94" s="165" t="s">
        <v>660</v>
      </c>
      <c r="C94" s="135" t="str">
        <f t="shared" si="12"/>
        <v>FRANCE</v>
      </c>
      <c r="E94" s="493" t="str">
        <f t="shared" si="11"/>
        <v xml:space="preserve">فرنسا </v>
      </c>
      <c r="F94" s="140"/>
      <c r="G94" s="140"/>
      <c r="H94" s="140"/>
      <c r="I94" s="140"/>
      <c r="J94" s="140"/>
      <c r="K94" s="140"/>
      <c r="L94" s="140"/>
      <c r="M94" s="140"/>
      <c r="N94" s="140"/>
      <c r="O94" s="140"/>
      <c r="P94" s="140"/>
      <c r="Q94" s="140"/>
      <c r="R94" s="140"/>
      <c r="S94" s="140"/>
      <c r="T94" s="140"/>
      <c r="U94" s="140"/>
      <c r="V94" s="140"/>
      <c r="W94" s="140"/>
      <c r="X94" s="140"/>
      <c r="Y94" s="140"/>
      <c r="Z94" s="140"/>
      <c r="AA94" s="140"/>
      <c r="AB94" s="140">
        <v>0</v>
      </c>
      <c r="BH94" s="413" t="str">
        <f t="shared" si="9"/>
        <v xml:space="preserve">فرنسا </v>
      </c>
      <c r="BI94" s="396"/>
      <c r="BJ94" s="396"/>
      <c r="BK94" s="396"/>
      <c r="BL94" s="396"/>
      <c r="BM94" s="396"/>
      <c r="BN94" s="396"/>
      <c r="BO94" s="396"/>
      <c r="BP94" s="396"/>
      <c r="BQ94" s="396"/>
      <c r="BR94" s="396"/>
      <c r="BS94" s="396"/>
      <c r="BT94" s="396"/>
      <c r="BU94" s="396"/>
      <c r="BV94" s="396"/>
      <c r="BW94" s="396"/>
      <c r="BX94" s="396"/>
      <c r="BY94" s="396"/>
      <c r="BZ94" s="396"/>
      <c r="CA94" s="396"/>
      <c r="CB94" s="396"/>
      <c r="CC94" s="396"/>
      <c r="CD94" s="396"/>
      <c r="CE94" s="396"/>
      <c r="CO94" s="159"/>
    </row>
    <row r="95" spans="1:93" x14ac:dyDescent="0.2">
      <c r="A95" s="165" t="s">
        <v>318</v>
      </c>
      <c r="B95" s="165" t="s">
        <v>660</v>
      </c>
      <c r="C95" s="135" t="str">
        <f t="shared" si="12"/>
        <v>GEORGIA</v>
      </c>
      <c r="E95" s="493" t="str">
        <f t="shared" si="11"/>
        <v xml:space="preserve">جورجيا </v>
      </c>
      <c r="F95" s="140"/>
      <c r="G95" s="140"/>
      <c r="H95" s="140"/>
      <c r="I95" s="140"/>
      <c r="J95" s="140"/>
      <c r="K95" s="140"/>
      <c r="L95" s="140"/>
      <c r="M95" s="140"/>
      <c r="N95" s="140"/>
      <c r="O95" s="140"/>
      <c r="P95" s="140"/>
      <c r="Q95" s="140"/>
      <c r="R95" s="140"/>
      <c r="S95" s="140"/>
      <c r="T95" s="140"/>
      <c r="U95" s="140"/>
      <c r="V95" s="140"/>
      <c r="W95" s="140"/>
      <c r="X95" s="140"/>
      <c r="Y95" s="140"/>
      <c r="Z95" s="140"/>
      <c r="AA95" s="140"/>
      <c r="AB95" s="140">
        <v>0</v>
      </c>
      <c r="BH95" s="413" t="str">
        <f t="shared" si="9"/>
        <v xml:space="preserve">جورجيا </v>
      </c>
      <c r="BI95" s="396"/>
      <c r="BJ95" s="396"/>
      <c r="BK95" s="396"/>
      <c r="BL95" s="396"/>
      <c r="BM95" s="396"/>
      <c r="BN95" s="396"/>
      <c r="BO95" s="396"/>
      <c r="BP95" s="396"/>
      <c r="BQ95" s="396"/>
      <c r="BR95" s="396"/>
      <c r="BS95" s="396"/>
      <c r="BT95" s="396"/>
      <c r="BU95" s="396"/>
      <c r="BV95" s="396"/>
      <c r="BW95" s="396"/>
      <c r="BX95" s="396"/>
      <c r="BY95" s="396"/>
      <c r="BZ95" s="396"/>
      <c r="CA95" s="396"/>
      <c r="CB95" s="396"/>
      <c r="CC95" s="396"/>
      <c r="CD95" s="396"/>
      <c r="CE95" s="396"/>
      <c r="CO95" s="159"/>
    </row>
    <row r="96" spans="1:93" x14ac:dyDescent="0.2">
      <c r="A96" s="165" t="s">
        <v>318</v>
      </c>
      <c r="B96" s="165" t="s">
        <v>660</v>
      </c>
      <c r="C96" s="135" t="str">
        <f t="shared" si="12"/>
        <v>GERMANY</v>
      </c>
      <c r="E96" s="493" t="str">
        <f t="shared" si="11"/>
        <v xml:space="preserve">ألمانيا </v>
      </c>
      <c r="F96" s="140"/>
      <c r="G96" s="140"/>
      <c r="H96" s="140"/>
      <c r="I96" s="140"/>
      <c r="J96" s="140"/>
      <c r="K96" s="140"/>
      <c r="L96" s="140"/>
      <c r="M96" s="140"/>
      <c r="N96" s="140"/>
      <c r="O96" s="140"/>
      <c r="P96" s="140"/>
      <c r="Q96" s="140"/>
      <c r="R96" s="140"/>
      <c r="S96" s="140"/>
      <c r="T96" s="140"/>
      <c r="U96" s="140"/>
      <c r="V96" s="140"/>
      <c r="W96" s="140"/>
      <c r="X96" s="140"/>
      <c r="Y96" s="140"/>
      <c r="Z96" s="140"/>
      <c r="AA96" s="140"/>
      <c r="AB96" s="140">
        <v>0</v>
      </c>
      <c r="BH96" s="413" t="str">
        <f t="shared" si="9"/>
        <v xml:space="preserve">ألمانيا </v>
      </c>
      <c r="BI96" s="396"/>
      <c r="BJ96" s="396"/>
      <c r="BK96" s="396"/>
      <c r="BL96" s="396"/>
      <c r="BM96" s="396"/>
      <c r="BN96" s="396"/>
      <c r="BO96" s="396"/>
      <c r="BP96" s="396"/>
      <c r="BQ96" s="396"/>
      <c r="BR96" s="396"/>
      <c r="BS96" s="396"/>
      <c r="BT96" s="396"/>
      <c r="BU96" s="396"/>
      <c r="BV96" s="396"/>
      <c r="BW96" s="396"/>
      <c r="BX96" s="396"/>
      <c r="BY96" s="396"/>
      <c r="BZ96" s="396"/>
      <c r="CA96" s="396"/>
      <c r="CB96" s="396"/>
      <c r="CC96" s="396"/>
      <c r="CD96" s="396"/>
      <c r="CE96" s="396"/>
      <c r="CO96" s="159"/>
    </row>
    <row r="97" spans="1:93" x14ac:dyDescent="0.2">
      <c r="A97" s="165" t="s">
        <v>318</v>
      </c>
      <c r="B97" s="165" t="s">
        <v>660</v>
      </c>
      <c r="C97" s="135" t="str">
        <f t="shared" si="12"/>
        <v>GREECE</v>
      </c>
      <c r="E97" s="493" t="str">
        <f t="shared" si="11"/>
        <v xml:space="preserve">يونان </v>
      </c>
      <c r="F97" s="140"/>
      <c r="G97" s="140"/>
      <c r="H97" s="140"/>
      <c r="I97" s="140"/>
      <c r="J97" s="140"/>
      <c r="K97" s="140"/>
      <c r="L97" s="140"/>
      <c r="M97" s="140"/>
      <c r="N97" s="140"/>
      <c r="O97" s="140"/>
      <c r="P97" s="140"/>
      <c r="Q97" s="140"/>
      <c r="R97" s="140"/>
      <c r="S97" s="140"/>
      <c r="T97" s="140"/>
      <c r="U97" s="140"/>
      <c r="V97" s="140"/>
      <c r="W97" s="140"/>
      <c r="X97" s="140"/>
      <c r="Y97" s="140"/>
      <c r="Z97" s="140"/>
      <c r="AA97" s="140"/>
      <c r="AB97" s="140">
        <v>0</v>
      </c>
      <c r="BH97" s="413" t="str">
        <f t="shared" si="9"/>
        <v xml:space="preserve">يونان </v>
      </c>
      <c r="BI97" s="396"/>
      <c r="BJ97" s="396"/>
      <c r="BK97" s="396"/>
      <c r="BL97" s="396"/>
      <c r="BM97" s="396"/>
      <c r="BN97" s="396"/>
      <c r="BO97" s="396"/>
      <c r="BP97" s="396"/>
      <c r="BQ97" s="396"/>
      <c r="BR97" s="396"/>
      <c r="BS97" s="396"/>
      <c r="BT97" s="396"/>
      <c r="BU97" s="396"/>
      <c r="BV97" s="396"/>
      <c r="BW97" s="396"/>
      <c r="BX97" s="396"/>
      <c r="BY97" s="396"/>
      <c r="BZ97" s="396"/>
      <c r="CA97" s="396"/>
      <c r="CB97" s="396"/>
      <c r="CC97" s="396"/>
      <c r="CD97" s="396"/>
      <c r="CE97" s="396"/>
      <c r="CO97" s="159"/>
    </row>
    <row r="98" spans="1:93" x14ac:dyDescent="0.2">
      <c r="A98" s="165" t="s">
        <v>318</v>
      </c>
      <c r="B98" s="165" t="s">
        <v>660</v>
      </c>
      <c r="C98" s="135" t="str">
        <f t="shared" si="12"/>
        <v>HUNGARY</v>
      </c>
      <c r="E98" s="493" t="str">
        <f t="shared" si="11"/>
        <v xml:space="preserve">هنغاريا </v>
      </c>
      <c r="F98" s="140"/>
      <c r="G98" s="140"/>
      <c r="H98" s="140"/>
      <c r="I98" s="140"/>
      <c r="J98" s="140"/>
      <c r="K98" s="140"/>
      <c r="L98" s="140"/>
      <c r="M98" s="140"/>
      <c r="N98" s="140"/>
      <c r="O98" s="140"/>
      <c r="P98" s="140"/>
      <c r="Q98" s="140"/>
      <c r="R98" s="140"/>
      <c r="S98" s="140"/>
      <c r="T98" s="140"/>
      <c r="U98" s="140"/>
      <c r="V98" s="140"/>
      <c r="W98" s="140"/>
      <c r="X98" s="140"/>
      <c r="Y98" s="140"/>
      <c r="Z98" s="140"/>
      <c r="AA98" s="140"/>
      <c r="AB98" s="140">
        <v>0</v>
      </c>
      <c r="BH98" s="413" t="str">
        <f t="shared" si="9"/>
        <v xml:space="preserve">هنغاريا </v>
      </c>
      <c r="BI98" s="396"/>
      <c r="BJ98" s="396"/>
      <c r="BK98" s="396"/>
      <c r="BL98" s="396"/>
      <c r="BM98" s="396"/>
      <c r="BN98" s="396"/>
      <c r="BO98" s="396"/>
      <c r="BP98" s="396"/>
      <c r="BQ98" s="396"/>
      <c r="BR98" s="396"/>
      <c r="BS98" s="396"/>
      <c r="BT98" s="396"/>
      <c r="BU98" s="396"/>
      <c r="BV98" s="396"/>
      <c r="BW98" s="396"/>
      <c r="BX98" s="396"/>
      <c r="BY98" s="396"/>
      <c r="BZ98" s="396"/>
      <c r="CA98" s="396"/>
      <c r="CB98" s="396"/>
      <c r="CC98" s="396"/>
      <c r="CD98" s="396"/>
      <c r="CE98" s="396"/>
      <c r="CO98" s="159"/>
    </row>
    <row r="99" spans="1:93" x14ac:dyDescent="0.2">
      <c r="A99" s="165" t="s">
        <v>318</v>
      </c>
      <c r="B99" s="165" t="s">
        <v>660</v>
      </c>
      <c r="C99" s="135" t="str">
        <f t="shared" si="12"/>
        <v>INDIA</v>
      </c>
      <c r="E99" s="493" t="str">
        <f t="shared" si="11"/>
        <v xml:space="preserve">الهند </v>
      </c>
      <c r="F99" s="140"/>
      <c r="G99" s="140"/>
      <c r="H99" s="140"/>
      <c r="I99" s="140"/>
      <c r="J99" s="140"/>
      <c r="K99" s="140"/>
      <c r="L99" s="140"/>
      <c r="M99" s="140"/>
      <c r="N99" s="140"/>
      <c r="O99" s="140"/>
      <c r="P99" s="140"/>
      <c r="Q99" s="140"/>
      <c r="R99" s="140"/>
      <c r="S99" s="140"/>
      <c r="T99" s="140"/>
      <c r="U99" s="140"/>
      <c r="V99" s="140"/>
      <c r="W99" s="140"/>
      <c r="X99" s="140"/>
      <c r="Y99" s="140"/>
      <c r="Z99" s="140"/>
      <c r="AA99" s="140"/>
      <c r="AB99" s="140">
        <v>0</v>
      </c>
      <c r="BH99" s="413" t="str">
        <f t="shared" si="9"/>
        <v xml:space="preserve">الهند </v>
      </c>
      <c r="BI99" s="396"/>
      <c r="BJ99" s="396"/>
      <c r="BK99" s="396"/>
      <c r="BL99" s="396"/>
      <c r="BM99" s="396"/>
      <c r="BN99" s="396"/>
      <c r="BO99" s="396"/>
      <c r="BP99" s="396"/>
      <c r="BQ99" s="396"/>
      <c r="BR99" s="396"/>
      <c r="BS99" s="396"/>
      <c r="BT99" s="396"/>
      <c r="BU99" s="396"/>
      <c r="BV99" s="396"/>
      <c r="BW99" s="396"/>
      <c r="BX99" s="396"/>
      <c r="BY99" s="396"/>
      <c r="BZ99" s="396"/>
      <c r="CA99" s="396"/>
      <c r="CB99" s="396"/>
      <c r="CC99" s="396"/>
      <c r="CD99" s="396"/>
      <c r="CE99" s="396"/>
      <c r="CO99" s="159"/>
    </row>
    <row r="100" spans="1:93" x14ac:dyDescent="0.2">
      <c r="A100" s="165" t="s">
        <v>318</v>
      </c>
      <c r="B100" s="165" t="s">
        <v>660</v>
      </c>
      <c r="C100" s="135" t="str">
        <f t="shared" si="12"/>
        <v>IRELAND</v>
      </c>
      <c r="E100" s="493" t="str">
        <f t="shared" si="11"/>
        <v xml:space="preserve">ايرلندا </v>
      </c>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v>0</v>
      </c>
      <c r="BH100" s="413" t="str">
        <f t="shared" si="9"/>
        <v xml:space="preserve">ايرلندا </v>
      </c>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6"/>
      <c r="CD100" s="396"/>
      <c r="CE100" s="396"/>
      <c r="CO100" s="159"/>
    </row>
    <row r="101" spans="1:93" x14ac:dyDescent="0.2">
      <c r="A101" s="165" t="s">
        <v>318</v>
      </c>
      <c r="B101" s="165" t="s">
        <v>660</v>
      </c>
      <c r="C101" s="135" t="str">
        <f t="shared" si="12"/>
        <v>ISRAEL</v>
      </c>
      <c r="E101" s="493" t="str">
        <f t="shared" si="11"/>
        <v xml:space="preserve">إسرائيل </v>
      </c>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v>0</v>
      </c>
      <c r="BH101" s="413" t="str">
        <f t="shared" si="9"/>
        <v xml:space="preserve">إسرائيل </v>
      </c>
      <c r="BI101" s="396"/>
      <c r="BJ101" s="396"/>
      <c r="BK101" s="396"/>
      <c r="BL101" s="396"/>
      <c r="BM101" s="396"/>
      <c r="BN101" s="396"/>
      <c r="BO101" s="396"/>
      <c r="BP101" s="396"/>
      <c r="BQ101" s="396"/>
      <c r="BR101" s="396"/>
      <c r="BS101" s="396"/>
      <c r="BT101" s="396"/>
      <c r="BU101" s="396"/>
      <c r="BV101" s="396"/>
      <c r="BW101" s="396"/>
      <c r="BX101" s="396"/>
      <c r="BY101" s="396"/>
      <c r="BZ101" s="396"/>
      <c r="CA101" s="396"/>
      <c r="CB101" s="396"/>
      <c r="CC101" s="396"/>
      <c r="CD101" s="396"/>
      <c r="CE101" s="396"/>
      <c r="CO101" s="159"/>
    </row>
    <row r="102" spans="1:93" x14ac:dyDescent="0.2">
      <c r="A102" s="165" t="s">
        <v>318</v>
      </c>
      <c r="B102" s="165" t="s">
        <v>660</v>
      </c>
      <c r="C102" s="135" t="str">
        <f>C32</f>
        <v>ITALY</v>
      </c>
      <c r="E102" s="493" t="str">
        <f>E32</f>
        <v xml:space="preserve">إيطاليا </v>
      </c>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v>0</v>
      </c>
      <c r="BH102" s="413" t="str">
        <f t="shared" si="9"/>
        <v xml:space="preserve">إيطاليا </v>
      </c>
      <c r="BI102" s="396"/>
      <c r="BJ102" s="396"/>
      <c r="BK102" s="396"/>
      <c r="BL102" s="396"/>
      <c r="BM102" s="396"/>
      <c r="BN102" s="396"/>
      <c r="BO102" s="396"/>
      <c r="BP102" s="396"/>
      <c r="BQ102" s="396"/>
      <c r="BR102" s="396"/>
      <c r="BS102" s="396"/>
      <c r="BT102" s="396"/>
      <c r="BU102" s="396"/>
      <c r="BV102" s="396"/>
      <c r="BW102" s="396"/>
      <c r="BX102" s="396"/>
      <c r="BY102" s="396"/>
      <c r="BZ102" s="396"/>
      <c r="CA102" s="396"/>
      <c r="CB102" s="396"/>
      <c r="CC102" s="396"/>
      <c r="CD102" s="396"/>
      <c r="CE102" s="396"/>
      <c r="CO102" s="159"/>
    </row>
    <row r="103" spans="1:93" x14ac:dyDescent="0.2">
      <c r="A103" s="165" t="s">
        <v>318</v>
      </c>
      <c r="B103" s="165" t="s">
        <v>660</v>
      </c>
      <c r="C103" s="135" t="str">
        <f>C33</f>
        <v>JAPAN</v>
      </c>
      <c r="E103" s="493" t="str">
        <f>E33</f>
        <v xml:space="preserve">اليابان </v>
      </c>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v>0</v>
      </c>
      <c r="BH103" s="413" t="str">
        <f t="shared" si="9"/>
        <v xml:space="preserve">اليابان </v>
      </c>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6"/>
      <c r="CD103" s="396"/>
      <c r="CE103" s="396"/>
      <c r="CO103" s="159"/>
    </row>
    <row r="104" spans="1:93" x14ac:dyDescent="0.2">
      <c r="A104" s="165" t="s">
        <v>318</v>
      </c>
      <c r="B104" s="165" t="s">
        <v>660</v>
      </c>
      <c r="C104" s="135" t="str">
        <f>C34</f>
        <v>KAZAKHSTAN</v>
      </c>
      <c r="E104" s="493" t="str">
        <f>E34</f>
        <v xml:space="preserve">كازاخستان </v>
      </c>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v>0</v>
      </c>
      <c r="BH104" s="413" t="str">
        <f t="shared" si="9"/>
        <v xml:space="preserve">كازاخستان </v>
      </c>
      <c r="BI104" s="396"/>
      <c r="BJ104" s="396"/>
      <c r="BK104" s="396"/>
      <c r="BL104" s="396"/>
      <c r="BM104" s="396"/>
      <c r="BN104" s="396"/>
      <c r="BO104" s="396"/>
      <c r="BP104" s="396"/>
      <c r="BQ104" s="396"/>
      <c r="BR104" s="396"/>
      <c r="BS104" s="396"/>
      <c r="BT104" s="396"/>
      <c r="BU104" s="396"/>
      <c r="BV104" s="396"/>
      <c r="BW104" s="396"/>
      <c r="BX104" s="396"/>
      <c r="BY104" s="396"/>
      <c r="BZ104" s="396"/>
      <c r="CA104" s="396"/>
      <c r="CB104" s="396"/>
      <c r="CC104" s="396"/>
      <c r="CD104" s="396"/>
      <c r="CE104" s="396"/>
      <c r="CO104" s="159"/>
    </row>
    <row r="105" spans="1:93" x14ac:dyDescent="0.2">
      <c r="A105" s="165" t="s">
        <v>318</v>
      </c>
      <c r="B105" s="165" t="s">
        <v>660</v>
      </c>
      <c r="C105" s="135" t="str">
        <f>C35</f>
        <v>KOREA</v>
      </c>
      <c r="E105" s="493" t="str">
        <f>E35</f>
        <v xml:space="preserve">كوريا </v>
      </c>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v>0</v>
      </c>
      <c r="BH105" s="413" t="str">
        <f t="shared" si="9"/>
        <v xml:space="preserve">كوريا </v>
      </c>
      <c r="BI105" s="396"/>
      <c r="BJ105" s="396"/>
      <c r="BK105" s="396"/>
      <c r="BL105" s="396"/>
      <c r="BM105" s="396"/>
      <c r="BN105" s="396"/>
      <c r="BO105" s="396"/>
      <c r="BP105" s="396"/>
      <c r="BQ105" s="396"/>
      <c r="BR105" s="396"/>
      <c r="BS105" s="396"/>
      <c r="BT105" s="396"/>
      <c r="BU105" s="396"/>
      <c r="BV105" s="396"/>
      <c r="BW105" s="396"/>
      <c r="BX105" s="396"/>
      <c r="BY105" s="396"/>
      <c r="BZ105" s="396"/>
      <c r="CA105" s="396"/>
      <c r="CB105" s="396"/>
      <c r="CC105" s="396"/>
      <c r="CD105" s="396"/>
      <c r="CE105" s="396"/>
      <c r="CO105" s="159"/>
    </row>
    <row r="106" spans="1:93" x14ac:dyDescent="0.2">
      <c r="A106" s="165" t="s">
        <v>318</v>
      </c>
      <c r="B106" s="165" t="s">
        <v>660</v>
      </c>
      <c r="C106" s="135" t="str">
        <f t="shared" ref="C106:C118" si="13">C36</f>
        <v>KUWAIT</v>
      </c>
      <c r="E106" s="493" t="str">
        <f t="shared" ref="E106:E118" si="14">E36</f>
        <v xml:space="preserve">الكويت </v>
      </c>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v>0</v>
      </c>
      <c r="BH106" s="413" t="str">
        <f t="shared" si="9"/>
        <v xml:space="preserve">الكويت </v>
      </c>
      <c r="BI106" s="396"/>
      <c r="BJ106" s="396"/>
      <c r="BK106" s="396"/>
      <c r="BL106" s="396"/>
      <c r="BM106" s="396"/>
      <c r="BN106" s="396"/>
      <c r="BO106" s="396"/>
      <c r="BP106" s="396"/>
      <c r="BQ106" s="396"/>
      <c r="BR106" s="396"/>
      <c r="BS106" s="396"/>
      <c r="BT106" s="396"/>
      <c r="BU106" s="396"/>
      <c r="BV106" s="396"/>
      <c r="BW106" s="396"/>
      <c r="BX106" s="396"/>
      <c r="BY106" s="396"/>
      <c r="BZ106" s="396"/>
      <c r="CA106" s="396"/>
      <c r="CB106" s="396"/>
      <c r="CC106" s="396"/>
      <c r="CD106" s="396"/>
      <c r="CE106" s="396"/>
      <c r="CO106" s="159"/>
    </row>
    <row r="107" spans="1:93" x14ac:dyDescent="0.2">
      <c r="A107" s="165" t="s">
        <v>318</v>
      </c>
      <c r="B107" s="165" t="s">
        <v>660</v>
      </c>
      <c r="C107" s="135" t="str">
        <f t="shared" si="13"/>
        <v>KYRGYZSTAN</v>
      </c>
      <c r="E107" s="493" t="str">
        <f t="shared" si="14"/>
        <v xml:space="preserve">قيرغيزستان </v>
      </c>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v>0</v>
      </c>
      <c r="BH107" s="413" t="str">
        <f t="shared" si="9"/>
        <v xml:space="preserve">قيرغيزستان </v>
      </c>
      <c r="BI107" s="396"/>
      <c r="BJ107" s="396"/>
      <c r="BK107" s="396"/>
      <c r="BL107" s="396"/>
      <c r="BM107" s="396"/>
      <c r="BN107" s="396"/>
      <c r="BO107" s="396"/>
      <c r="BP107" s="396"/>
      <c r="BQ107" s="396"/>
      <c r="BR107" s="396"/>
      <c r="BS107" s="396"/>
      <c r="BT107" s="396"/>
      <c r="BU107" s="396"/>
      <c r="BV107" s="396"/>
      <c r="BW107" s="396"/>
      <c r="BX107" s="396"/>
      <c r="BY107" s="396"/>
      <c r="BZ107" s="396"/>
      <c r="CA107" s="396"/>
      <c r="CB107" s="396"/>
      <c r="CC107" s="396"/>
      <c r="CD107" s="396"/>
      <c r="CE107" s="396"/>
      <c r="CO107" s="159"/>
    </row>
    <row r="108" spans="1:93" x14ac:dyDescent="0.2">
      <c r="A108" s="165" t="s">
        <v>318</v>
      </c>
      <c r="B108" s="165" t="s">
        <v>660</v>
      </c>
      <c r="C108" s="135" t="str">
        <f t="shared" si="13"/>
        <v>LATVIA</v>
      </c>
      <c r="E108" s="493" t="str">
        <f t="shared" si="14"/>
        <v xml:space="preserve">لاتفيا </v>
      </c>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v>0</v>
      </c>
      <c r="BH108" s="413" t="str">
        <f t="shared" si="9"/>
        <v xml:space="preserve">لاتفيا </v>
      </c>
      <c r="BI108" s="396"/>
      <c r="BJ108" s="396"/>
      <c r="BK108" s="396"/>
      <c r="BL108" s="396"/>
      <c r="BM108" s="396"/>
      <c r="BN108" s="396"/>
      <c r="BO108" s="396"/>
      <c r="BP108" s="396"/>
      <c r="BQ108" s="396"/>
      <c r="BR108" s="396"/>
      <c r="BS108" s="396"/>
      <c r="BT108" s="396"/>
      <c r="BU108" s="396"/>
      <c r="BV108" s="396"/>
      <c r="BW108" s="396"/>
      <c r="BX108" s="396"/>
      <c r="BY108" s="396"/>
      <c r="BZ108" s="396"/>
      <c r="CA108" s="396"/>
      <c r="CB108" s="396"/>
      <c r="CC108" s="396"/>
      <c r="CD108" s="396"/>
      <c r="CE108" s="396"/>
      <c r="CO108" s="159"/>
    </row>
    <row r="109" spans="1:93" x14ac:dyDescent="0.2">
      <c r="A109" s="165" t="s">
        <v>318</v>
      </c>
      <c r="B109" s="165" t="s">
        <v>660</v>
      </c>
      <c r="C109" s="135" t="str">
        <f t="shared" si="13"/>
        <v>LITHUANIA</v>
      </c>
      <c r="E109" s="493" t="str">
        <f t="shared" si="14"/>
        <v xml:space="preserve">ليتوانيا </v>
      </c>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v>0</v>
      </c>
      <c r="BH109" s="413" t="str">
        <f t="shared" si="9"/>
        <v xml:space="preserve">ليتوانيا </v>
      </c>
      <c r="BI109" s="396"/>
      <c r="BJ109" s="396"/>
      <c r="BK109" s="396"/>
      <c r="BL109" s="396"/>
      <c r="BM109" s="396"/>
      <c r="BN109" s="396"/>
      <c r="BO109" s="396"/>
      <c r="BP109" s="396"/>
      <c r="BQ109" s="396"/>
      <c r="BR109" s="396"/>
      <c r="BS109" s="396"/>
      <c r="BT109" s="396"/>
      <c r="BU109" s="396"/>
      <c r="BV109" s="396"/>
      <c r="BW109" s="396"/>
      <c r="BX109" s="396"/>
      <c r="BY109" s="396"/>
      <c r="BZ109" s="396"/>
      <c r="CA109" s="396"/>
      <c r="CB109" s="396"/>
      <c r="CC109" s="396"/>
      <c r="CD109" s="396"/>
      <c r="CE109" s="396"/>
      <c r="CO109" s="159"/>
    </row>
    <row r="110" spans="1:93" x14ac:dyDescent="0.2">
      <c r="A110" s="165" t="s">
        <v>318</v>
      </c>
      <c r="B110" s="165" t="s">
        <v>660</v>
      </c>
      <c r="C110" s="135" t="str">
        <f t="shared" si="13"/>
        <v>LUXEMBOU</v>
      </c>
      <c r="E110" s="493" t="str">
        <f t="shared" si="14"/>
        <v xml:space="preserve">لوكسمبورغ </v>
      </c>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v>0</v>
      </c>
      <c r="BH110" s="413" t="str">
        <f t="shared" si="9"/>
        <v xml:space="preserve">لوكسمبورغ </v>
      </c>
      <c r="BI110" s="396"/>
      <c r="BJ110" s="396"/>
      <c r="BK110" s="396"/>
      <c r="BL110" s="396"/>
      <c r="BM110" s="396"/>
      <c r="BN110" s="396"/>
      <c r="BO110" s="396"/>
      <c r="BP110" s="396"/>
      <c r="BQ110" s="396"/>
      <c r="BR110" s="396"/>
      <c r="BS110" s="396"/>
      <c r="BT110" s="396"/>
      <c r="BU110" s="396"/>
      <c r="BV110" s="396"/>
      <c r="BW110" s="396"/>
      <c r="BX110" s="396"/>
      <c r="BY110" s="396"/>
      <c r="BZ110" s="396"/>
      <c r="CA110" s="396"/>
      <c r="CB110" s="396"/>
      <c r="CC110" s="396"/>
      <c r="CD110" s="396"/>
      <c r="CE110" s="396"/>
      <c r="CO110" s="159"/>
    </row>
    <row r="111" spans="1:93" x14ac:dyDescent="0.2">
      <c r="A111" s="165" t="s">
        <v>318</v>
      </c>
      <c r="B111" s="165" t="s">
        <v>660</v>
      </c>
      <c r="C111" s="135" t="str">
        <f t="shared" si="13"/>
        <v>FYROM</v>
      </c>
      <c r="E111" s="493" t="str">
        <f t="shared" si="14"/>
        <v xml:space="preserve">جمهورية مقدونيا اليوغوسلافية السابقة </v>
      </c>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v>0</v>
      </c>
      <c r="BH111" s="413" t="str">
        <f t="shared" si="9"/>
        <v xml:space="preserve">جمهورية مقدونيا اليوغوسلافية السابقة </v>
      </c>
      <c r="BI111" s="396"/>
      <c r="BJ111" s="396"/>
      <c r="BK111" s="396"/>
      <c r="BL111" s="396"/>
      <c r="BM111" s="396"/>
      <c r="BN111" s="396"/>
      <c r="BO111" s="396"/>
      <c r="BP111" s="396"/>
      <c r="BQ111" s="396"/>
      <c r="BR111" s="396"/>
      <c r="BS111" s="396"/>
      <c r="BT111" s="396"/>
      <c r="BU111" s="396"/>
      <c r="BV111" s="396"/>
      <c r="BW111" s="396"/>
      <c r="BX111" s="396"/>
      <c r="BY111" s="396"/>
      <c r="BZ111" s="396"/>
      <c r="CA111" s="396"/>
      <c r="CB111" s="396"/>
      <c r="CC111" s="396"/>
      <c r="CD111" s="396"/>
      <c r="CE111" s="396"/>
      <c r="CO111" s="159"/>
    </row>
    <row r="112" spans="1:93" x14ac:dyDescent="0.2">
      <c r="A112" s="165" t="s">
        <v>318</v>
      </c>
      <c r="B112" s="165" t="s">
        <v>660</v>
      </c>
      <c r="C112" s="135" t="str">
        <f t="shared" si="13"/>
        <v>MALTA</v>
      </c>
      <c r="E112" s="493" t="str">
        <f t="shared" si="14"/>
        <v xml:space="preserve">مالطا </v>
      </c>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v>0</v>
      </c>
      <c r="BH112" s="413" t="str">
        <f t="shared" si="9"/>
        <v xml:space="preserve">مالطا </v>
      </c>
      <c r="BI112" s="396"/>
      <c r="BJ112" s="396"/>
      <c r="BK112" s="396"/>
      <c r="BL112" s="396"/>
      <c r="BM112" s="396"/>
      <c r="BN112" s="396"/>
      <c r="BO112" s="396"/>
      <c r="BP112" s="396"/>
      <c r="BQ112" s="396"/>
      <c r="BR112" s="396"/>
      <c r="BS112" s="396"/>
      <c r="BT112" s="396"/>
      <c r="BU112" s="396"/>
      <c r="BV112" s="396"/>
      <c r="BW112" s="396"/>
      <c r="BX112" s="396"/>
      <c r="BY112" s="396"/>
      <c r="BZ112" s="396"/>
      <c r="CA112" s="396"/>
      <c r="CB112" s="396"/>
      <c r="CC112" s="396"/>
      <c r="CD112" s="396"/>
      <c r="CE112" s="396"/>
      <c r="CO112" s="159"/>
    </row>
    <row r="113" spans="1:93" x14ac:dyDescent="0.2">
      <c r="A113" s="165" t="s">
        <v>318</v>
      </c>
      <c r="B113" s="165" t="s">
        <v>660</v>
      </c>
      <c r="C113" s="135" t="str">
        <f t="shared" si="13"/>
        <v>MEXICO</v>
      </c>
      <c r="E113" s="493" t="str">
        <f t="shared" si="14"/>
        <v xml:space="preserve">المكسيك </v>
      </c>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v>0</v>
      </c>
      <c r="BH113" s="413" t="str">
        <f t="shared" si="9"/>
        <v xml:space="preserve">المكسيك </v>
      </c>
      <c r="BI113" s="396"/>
      <c r="BJ113" s="396"/>
      <c r="BK113" s="396"/>
      <c r="BL113" s="396"/>
      <c r="BM113" s="396"/>
      <c r="BN113" s="396"/>
      <c r="BO113" s="396"/>
      <c r="BP113" s="396"/>
      <c r="BQ113" s="396"/>
      <c r="BR113" s="396"/>
      <c r="BS113" s="396"/>
      <c r="BT113" s="396"/>
      <c r="BU113" s="396"/>
      <c r="BV113" s="396"/>
      <c r="BW113" s="396"/>
      <c r="BX113" s="396"/>
      <c r="BY113" s="396"/>
      <c r="BZ113" s="396"/>
      <c r="CA113" s="396"/>
      <c r="CB113" s="396"/>
      <c r="CC113" s="396"/>
      <c r="CD113" s="396"/>
      <c r="CE113" s="396"/>
      <c r="CO113" s="159"/>
    </row>
    <row r="114" spans="1:93" x14ac:dyDescent="0.2">
      <c r="A114" s="165" t="s">
        <v>318</v>
      </c>
      <c r="B114" s="165" t="s">
        <v>660</v>
      </c>
      <c r="C114" s="135" t="str">
        <f t="shared" si="13"/>
        <v>MOLDOVA</v>
      </c>
      <c r="E114" s="493" t="str">
        <f t="shared" si="14"/>
        <v xml:space="preserve">جمهورية مولدوفا </v>
      </c>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v>0</v>
      </c>
      <c r="BH114" s="413" t="str">
        <f t="shared" si="9"/>
        <v xml:space="preserve">جمهورية مولدوفا </v>
      </c>
      <c r="BI114" s="396"/>
      <c r="BJ114" s="396"/>
      <c r="BK114" s="396"/>
      <c r="BL114" s="396"/>
      <c r="BM114" s="396"/>
      <c r="BN114" s="396"/>
      <c r="BO114" s="396"/>
      <c r="BP114" s="396"/>
      <c r="BQ114" s="396"/>
      <c r="BR114" s="396"/>
      <c r="BS114" s="396"/>
      <c r="BT114" s="396"/>
      <c r="BU114" s="396"/>
      <c r="BV114" s="396"/>
      <c r="BW114" s="396"/>
      <c r="BX114" s="396"/>
      <c r="BY114" s="396"/>
      <c r="BZ114" s="396"/>
      <c r="CA114" s="396"/>
      <c r="CB114" s="396"/>
      <c r="CC114" s="396"/>
      <c r="CD114" s="396"/>
      <c r="CE114" s="396"/>
      <c r="CO114" s="159"/>
    </row>
    <row r="115" spans="1:93" x14ac:dyDescent="0.2">
      <c r="A115" s="165" t="s">
        <v>318</v>
      </c>
      <c r="B115" s="165" t="s">
        <v>660</v>
      </c>
      <c r="C115" s="135" t="str">
        <f t="shared" si="13"/>
        <v>MONTENEGRO</v>
      </c>
      <c r="E115" s="493" t="str">
        <f t="shared" si="14"/>
        <v xml:space="preserve">الجبل الأسود </v>
      </c>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v>0</v>
      </c>
      <c r="BH115" s="413" t="str">
        <f t="shared" si="9"/>
        <v xml:space="preserve">الجبل الأسود </v>
      </c>
      <c r="BI115" s="396"/>
      <c r="BJ115" s="396"/>
      <c r="BK115" s="396"/>
      <c r="BL115" s="396"/>
      <c r="BM115" s="396"/>
      <c r="BN115" s="396"/>
      <c r="BO115" s="396"/>
      <c r="BP115" s="396"/>
      <c r="BQ115" s="396"/>
      <c r="BR115" s="396"/>
      <c r="BS115" s="396"/>
      <c r="BT115" s="396"/>
      <c r="BU115" s="396"/>
      <c r="BV115" s="396"/>
      <c r="BW115" s="396"/>
      <c r="BX115" s="396"/>
      <c r="BY115" s="396"/>
      <c r="BZ115" s="396"/>
      <c r="CA115" s="396"/>
      <c r="CB115" s="396"/>
      <c r="CC115" s="396"/>
      <c r="CD115" s="396"/>
      <c r="CE115" s="396"/>
      <c r="CO115" s="159"/>
    </row>
    <row r="116" spans="1:93" x14ac:dyDescent="0.2">
      <c r="A116" s="165" t="s">
        <v>318</v>
      </c>
      <c r="B116" s="165" t="s">
        <v>660</v>
      </c>
      <c r="C116" s="135" t="str">
        <f t="shared" si="13"/>
        <v>NETHLAND</v>
      </c>
      <c r="E116" s="493" t="str">
        <f t="shared" si="14"/>
        <v xml:space="preserve">هولندا </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v>0</v>
      </c>
      <c r="BH116" s="413" t="str">
        <f t="shared" si="9"/>
        <v xml:space="preserve">هولندا </v>
      </c>
      <c r="BI116" s="396"/>
      <c r="BJ116" s="396"/>
      <c r="BK116" s="396"/>
      <c r="BL116" s="396"/>
      <c r="BM116" s="396"/>
      <c r="BN116" s="396"/>
      <c r="BO116" s="396"/>
      <c r="BP116" s="396"/>
      <c r="BQ116" s="396"/>
      <c r="BR116" s="396"/>
      <c r="BS116" s="396"/>
      <c r="BT116" s="396"/>
      <c r="BU116" s="396"/>
      <c r="BV116" s="396"/>
      <c r="BW116" s="396"/>
      <c r="BX116" s="396"/>
      <c r="BY116" s="396"/>
      <c r="BZ116" s="396"/>
      <c r="CA116" s="396"/>
      <c r="CB116" s="396"/>
      <c r="CC116" s="396"/>
      <c r="CD116" s="396"/>
      <c r="CE116" s="396"/>
      <c r="CO116" s="159"/>
    </row>
    <row r="117" spans="1:93" x14ac:dyDescent="0.2">
      <c r="A117" s="165" t="s">
        <v>318</v>
      </c>
      <c r="B117" s="165" t="s">
        <v>660</v>
      </c>
      <c r="C117" s="135" t="str">
        <f t="shared" si="13"/>
        <v>NZ</v>
      </c>
      <c r="E117" s="493" t="str">
        <f t="shared" si="14"/>
        <v xml:space="preserve">نيوزيلندا </v>
      </c>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v>0</v>
      </c>
      <c r="BH117" s="413" t="str">
        <f t="shared" si="9"/>
        <v xml:space="preserve">نيوزيلندا </v>
      </c>
      <c r="BI117" s="396"/>
      <c r="BJ117" s="396"/>
      <c r="BK117" s="396"/>
      <c r="BL117" s="396"/>
      <c r="BM117" s="396"/>
      <c r="BN117" s="396"/>
      <c r="BO117" s="396"/>
      <c r="BP117" s="396"/>
      <c r="BQ117" s="396"/>
      <c r="BR117" s="396"/>
      <c r="BS117" s="396"/>
      <c r="BT117" s="396"/>
      <c r="BU117" s="396"/>
      <c r="BV117" s="396"/>
      <c r="BW117" s="396"/>
      <c r="BX117" s="396"/>
      <c r="BY117" s="396"/>
      <c r="BZ117" s="396"/>
      <c r="CA117" s="396"/>
      <c r="CB117" s="396"/>
      <c r="CC117" s="396"/>
      <c r="CD117" s="396"/>
      <c r="CE117" s="396"/>
      <c r="CO117" s="159"/>
    </row>
    <row r="118" spans="1:93" x14ac:dyDescent="0.2">
      <c r="A118" s="165" t="s">
        <v>318</v>
      </c>
      <c r="B118" s="165" t="s">
        <v>660</v>
      </c>
      <c r="C118" s="135" t="str">
        <f t="shared" si="13"/>
        <v>NORWAY</v>
      </c>
      <c r="E118" s="493" t="str">
        <f t="shared" si="14"/>
        <v xml:space="preserve">النرويج </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v>0</v>
      </c>
      <c r="BH118" s="413" t="str">
        <f t="shared" si="9"/>
        <v xml:space="preserve">النرويج </v>
      </c>
      <c r="BI118" s="396"/>
      <c r="BJ118" s="396"/>
      <c r="BK118" s="396"/>
      <c r="BL118" s="396"/>
      <c r="BM118" s="396"/>
      <c r="BN118" s="396"/>
      <c r="BO118" s="396"/>
      <c r="BP118" s="396"/>
      <c r="BQ118" s="396"/>
      <c r="BR118" s="396"/>
      <c r="BS118" s="396"/>
      <c r="BT118" s="396"/>
      <c r="BU118" s="396"/>
      <c r="BV118" s="396"/>
      <c r="BW118" s="396"/>
      <c r="BX118" s="396"/>
      <c r="BY118" s="396"/>
      <c r="BZ118" s="396"/>
      <c r="CA118" s="396"/>
      <c r="CB118" s="396"/>
      <c r="CC118" s="396"/>
      <c r="CD118" s="396"/>
      <c r="CE118" s="396"/>
      <c r="CO118" s="159"/>
    </row>
    <row r="119" spans="1:93" x14ac:dyDescent="0.2">
      <c r="A119" s="165" t="s">
        <v>318</v>
      </c>
      <c r="B119" s="165" t="s">
        <v>660</v>
      </c>
      <c r="C119" s="135" t="str">
        <f>C49</f>
        <v>OTHFUSSR</v>
      </c>
      <c r="E119" s="493" t="str">
        <f>E49</f>
        <v xml:space="preserve">غيرها من الاتحاد السوفيتي السابق </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v>0</v>
      </c>
      <c r="BH119" s="413" t="str">
        <f t="shared" si="9"/>
        <v xml:space="preserve">غيرها من الاتحاد السوفيتي السابق </v>
      </c>
      <c r="BI119" s="396"/>
      <c r="BJ119" s="396"/>
      <c r="BK119" s="396"/>
      <c r="BL119" s="396"/>
      <c r="BM119" s="396"/>
      <c r="BN119" s="396"/>
      <c r="BO119" s="396"/>
      <c r="BP119" s="396"/>
      <c r="BQ119" s="396"/>
      <c r="BR119" s="396"/>
      <c r="BS119" s="396"/>
      <c r="BT119" s="396"/>
      <c r="BU119" s="396"/>
      <c r="BV119" s="396"/>
      <c r="BW119" s="396"/>
      <c r="BX119" s="396"/>
      <c r="BY119" s="396"/>
      <c r="BZ119" s="396"/>
      <c r="CA119" s="396"/>
      <c r="CB119" s="396"/>
      <c r="CC119" s="396"/>
      <c r="CD119" s="396"/>
      <c r="CE119" s="396"/>
      <c r="CO119" s="159"/>
    </row>
    <row r="120" spans="1:93" x14ac:dyDescent="0.2">
      <c r="A120" s="165" t="s">
        <v>318</v>
      </c>
      <c r="B120" s="165" t="s">
        <v>660</v>
      </c>
      <c r="C120" s="135" t="str">
        <f t="shared" ref="C120:E127" si="15">C50</f>
        <v>OTHERLATIN</v>
      </c>
      <c r="E120" s="493" t="str">
        <f t="shared" si="15"/>
        <v>دول أخرى من أميركا غير أعضاء في منظمة التعاون والتنمية في الميدان الاقتصادي</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v>0</v>
      </c>
      <c r="BH120" s="413" t="str">
        <f t="shared" si="9"/>
        <v>دول أخرى من أميركا غير أعضاء في منظمة التعاون والتنمية في الميدان الاقتصادي</v>
      </c>
      <c r="BI120" s="396"/>
      <c r="BJ120" s="396"/>
      <c r="BK120" s="396"/>
      <c r="BL120" s="396"/>
      <c r="BM120" s="396"/>
      <c r="BN120" s="396"/>
      <c r="BO120" s="396"/>
      <c r="BP120" s="396"/>
      <c r="BQ120" s="396"/>
      <c r="BR120" s="396"/>
      <c r="BS120" s="396"/>
      <c r="BT120" s="396"/>
      <c r="BU120" s="396"/>
      <c r="BV120" s="396"/>
      <c r="BW120" s="396"/>
      <c r="BX120" s="396"/>
      <c r="BY120" s="396"/>
      <c r="BZ120" s="396"/>
      <c r="CA120" s="396"/>
      <c r="CB120" s="396"/>
      <c r="CC120" s="396"/>
      <c r="CD120" s="396"/>
      <c r="CE120" s="396"/>
      <c r="CO120" s="159"/>
    </row>
    <row r="121" spans="1:93" x14ac:dyDescent="0.2">
      <c r="A121" s="165" t="s">
        <v>318</v>
      </c>
      <c r="B121" s="165" t="s">
        <v>660</v>
      </c>
      <c r="C121" s="135" t="str">
        <f t="shared" si="15"/>
        <v>POLAND</v>
      </c>
      <c r="E121" s="493" t="str">
        <f t="shared" si="15"/>
        <v xml:space="preserve">بولندا </v>
      </c>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v>0</v>
      </c>
      <c r="BH121" s="413" t="str">
        <f t="shared" si="9"/>
        <v xml:space="preserve">بولندا </v>
      </c>
      <c r="BI121" s="396"/>
      <c r="BJ121" s="396"/>
      <c r="BK121" s="396"/>
      <c r="BL121" s="396"/>
      <c r="BM121" s="396"/>
      <c r="BN121" s="396"/>
      <c r="BO121" s="396"/>
      <c r="BP121" s="396"/>
      <c r="BQ121" s="396"/>
      <c r="BR121" s="396"/>
      <c r="BS121" s="396"/>
      <c r="BT121" s="396"/>
      <c r="BU121" s="396"/>
      <c r="BV121" s="396"/>
      <c r="BW121" s="396"/>
      <c r="BX121" s="396"/>
      <c r="BY121" s="396"/>
      <c r="BZ121" s="396"/>
      <c r="CA121" s="396"/>
      <c r="CB121" s="396"/>
      <c r="CC121" s="396"/>
      <c r="CD121" s="396"/>
      <c r="CE121" s="396"/>
      <c r="CO121" s="246"/>
    </row>
    <row r="122" spans="1:93" x14ac:dyDescent="0.2">
      <c r="A122" s="165" t="s">
        <v>318</v>
      </c>
      <c r="B122" s="165" t="s">
        <v>660</v>
      </c>
      <c r="C122" s="135" t="str">
        <f t="shared" si="15"/>
        <v>PORTUGAL</v>
      </c>
      <c r="E122" s="493" t="str">
        <f t="shared" si="15"/>
        <v xml:space="preserve">البرتغال </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v>0</v>
      </c>
      <c r="BH122" s="413" t="str">
        <f t="shared" si="9"/>
        <v xml:space="preserve">البرتغال </v>
      </c>
      <c r="BI122" s="396"/>
      <c r="BJ122" s="396"/>
      <c r="BK122" s="396"/>
      <c r="BL122" s="396"/>
      <c r="BM122" s="396"/>
      <c r="BN122" s="396"/>
      <c r="BO122" s="396"/>
      <c r="BP122" s="396"/>
      <c r="BQ122" s="396"/>
      <c r="BR122" s="396"/>
      <c r="BS122" s="396"/>
      <c r="BT122" s="396"/>
      <c r="BU122" s="396"/>
      <c r="BV122" s="396"/>
      <c r="BW122" s="396"/>
      <c r="BX122" s="396"/>
      <c r="BY122" s="396"/>
      <c r="BZ122" s="396"/>
      <c r="CA122" s="396"/>
      <c r="CB122" s="396"/>
      <c r="CC122" s="396"/>
      <c r="CD122" s="396"/>
      <c r="CE122" s="396"/>
      <c r="CO122" s="246"/>
    </row>
    <row r="123" spans="1:93" x14ac:dyDescent="0.2">
      <c r="A123" s="165" t="s">
        <v>318</v>
      </c>
      <c r="B123" s="165" t="s">
        <v>660</v>
      </c>
      <c r="C123" s="135" t="str">
        <f t="shared" si="15"/>
        <v>ROMANIA</v>
      </c>
      <c r="E123" s="493" t="str">
        <f t="shared" si="15"/>
        <v xml:space="preserve">رومانيا </v>
      </c>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v>0</v>
      </c>
      <c r="BH123" s="413" t="str">
        <f t="shared" si="9"/>
        <v xml:space="preserve">رومانيا </v>
      </c>
      <c r="BI123" s="396"/>
      <c r="BJ123" s="396"/>
      <c r="BK123" s="396"/>
      <c r="BL123" s="396"/>
      <c r="BM123" s="396"/>
      <c r="BN123" s="396"/>
      <c r="BO123" s="396"/>
      <c r="BP123" s="396"/>
      <c r="BQ123" s="396"/>
      <c r="BR123" s="396"/>
      <c r="BS123" s="396"/>
      <c r="BT123" s="396"/>
      <c r="BU123" s="396"/>
      <c r="BV123" s="396"/>
      <c r="BW123" s="396"/>
      <c r="BX123" s="396"/>
      <c r="BY123" s="396"/>
      <c r="BZ123" s="396"/>
      <c r="CA123" s="396"/>
      <c r="CB123" s="396"/>
      <c r="CC123" s="396"/>
      <c r="CD123" s="396"/>
      <c r="CE123" s="396"/>
      <c r="CO123" s="246"/>
    </row>
    <row r="124" spans="1:93" x14ac:dyDescent="0.2">
      <c r="A124" s="165" t="s">
        <v>318</v>
      </c>
      <c r="B124" s="165" t="s">
        <v>660</v>
      </c>
      <c r="C124" s="135" t="str">
        <f t="shared" si="15"/>
        <v>RUSSIA</v>
      </c>
      <c r="E124" s="493" t="str">
        <f t="shared" si="15"/>
        <v xml:space="preserve">الاتحاد الروسي </v>
      </c>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v>0</v>
      </c>
      <c r="BH124" s="413" t="str">
        <f t="shared" si="9"/>
        <v xml:space="preserve">الاتحاد الروسي </v>
      </c>
      <c r="BI124" s="396"/>
      <c r="BJ124" s="396"/>
      <c r="BK124" s="396"/>
      <c r="BL124" s="396"/>
      <c r="BM124" s="396"/>
      <c r="BN124" s="396"/>
      <c r="BO124" s="396"/>
      <c r="BP124" s="396"/>
      <c r="BQ124" s="396"/>
      <c r="BR124" s="396"/>
      <c r="BS124" s="396"/>
      <c r="BT124" s="396"/>
      <c r="BU124" s="396"/>
      <c r="BV124" s="396"/>
      <c r="BW124" s="396"/>
      <c r="BX124" s="396"/>
      <c r="BY124" s="396"/>
      <c r="BZ124" s="396"/>
      <c r="CA124" s="396"/>
      <c r="CB124" s="396"/>
      <c r="CC124" s="396"/>
      <c r="CD124" s="396"/>
      <c r="CE124" s="396"/>
      <c r="CO124" s="246"/>
    </row>
    <row r="125" spans="1:93" x14ac:dyDescent="0.2">
      <c r="A125" s="165" t="s">
        <v>318</v>
      </c>
      <c r="B125" s="165" t="s">
        <v>660</v>
      </c>
      <c r="C125" s="135" t="str">
        <f t="shared" si="15"/>
        <v>SERBIA</v>
      </c>
      <c r="E125" s="493" t="str">
        <f t="shared" si="15"/>
        <v xml:space="preserve">صربيا </v>
      </c>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v>0</v>
      </c>
      <c r="BH125" s="413" t="str">
        <f t="shared" si="9"/>
        <v xml:space="preserve">صربيا </v>
      </c>
      <c r="BI125" s="396"/>
      <c r="BJ125" s="396"/>
      <c r="BK125" s="396"/>
      <c r="BL125" s="396"/>
      <c r="BM125" s="396"/>
      <c r="BN125" s="396"/>
      <c r="BO125" s="396"/>
      <c r="BP125" s="396"/>
      <c r="BQ125" s="396"/>
      <c r="BR125" s="396"/>
      <c r="BS125" s="396"/>
      <c r="BT125" s="396"/>
      <c r="BU125" s="396"/>
      <c r="BV125" s="396"/>
      <c r="BW125" s="396"/>
      <c r="BX125" s="396"/>
      <c r="BY125" s="396"/>
      <c r="BZ125" s="396"/>
      <c r="CA125" s="396"/>
      <c r="CB125" s="396"/>
      <c r="CC125" s="396"/>
      <c r="CD125" s="396"/>
      <c r="CE125" s="396"/>
      <c r="CO125" s="246"/>
    </row>
    <row r="126" spans="1:93" x14ac:dyDescent="0.2">
      <c r="A126" s="165" t="s">
        <v>318</v>
      </c>
      <c r="B126" s="165" t="s">
        <v>660</v>
      </c>
      <c r="C126" s="135" t="str">
        <f t="shared" si="15"/>
        <v>SLOVAKIA</v>
      </c>
      <c r="E126" s="493" t="str">
        <f t="shared" si="15"/>
        <v xml:space="preserve">الجمهورية السلوفاكية </v>
      </c>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v>0</v>
      </c>
      <c r="BH126" s="413" t="str">
        <f t="shared" si="9"/>
        <v xml:space="preserve">الجمهورية السلوفاكية </v>
      </c>
      <c r="BI126" s="396"/>
      <c r="BJ126" s="396"/>
      <c r="BK126" s="396"/>
      <c r="BL126" s="396"/>
      <c r="BM126" s="396"/>
      <c r="BN126" s="396"/>
      <c r="BO126" s="396"/>
      <c r="BP126" s="396"/>
      <c r="BQ126" s="396"/>
      <c r="BR126" s="396"/>
      <c r="BS126" s="396"/>
      <c r="BT126" s="396"/>
      <c r="BU126" s="396"/>
      <c r="BV126" s="396"/>
      <c r="BW126" s="396"/>
      <c r="BX126" s="396"/>
      <c r="BY126" s="396"/>
      <c r="BZ126" s="396"/>
      <c r="CA126" s="396"/>
      <c r="CB126" s="396"/>
      <c r="CC126" s="396"/>
      <c r="CD126" s="396"/>
      <c r="CE126" s="396"/>
      <c r="CO126" s="246"/>
    </row>
    <row r="127" spans="1:93" x14ac:dyDescent="0.2">
      <c r="A127" s="165" t="s">
        <v>318</v>
      </c>
      <c r="B127" s="165" t="s">
        <v>660</v>
      </c>
      <c r="C127" s="135" t="str">
        <f t="shared" si="15"/>
        <v>SLOVENIA</v>
      </c>
      <c r="E127" s="493" t="str">
        <f t="shared" si="15"/>
        <v xml:space="preserve">سلوفينيا </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v>0</v>
      </c>
      <c r="BH127" s="413" t="str">
        <f t="shared" si="9"/>
        <v xml:space="preserve">سلوفينيا </v>
      </c>
      <c r="BI127" s="396"/>
      <c r="BJ127" s="396"/>
      <c r="BK127" s="396"/>
      <c r="BL127" s="396"/>
      <c r="BM127" s="396"/>
      <c r="BN127" s="396"/>
      <c r="BO127" s="396"/>
      <c r="BP127" s="396"/>
      <c r="BQ127" s="396"/>
      <c r="BR127" s="396"/>
      <c r="BS127" s="396"/>
      <c r="BT127" s="396"/>
      <c r="BU127" s="396"/>
      <c r="BV127" s="396"/>
      <c r="BW127" s="396"/>
      <c r="BX127" s="396"/>
      <c r="BY127" s="396"/>
      <c r="BZ127" s="396"/>
      <c r="CA127" s="396"/>
      <c r="CB127" s="396"/>
      <c r="CC127" s="396"/>
      <c r="CD127" s="396"/>
      <c r="CE127" s="396"/>
      <c r="CO127" s="246"/>
    </row>
    <row r="128" spans="1:93" x14ac:dyDescent="0.2">
      <c r="A128" s="165" t="s">
        <v>318</v>
      </c>
      <c r="B128" s="165" t="s">
        <v>660</v>
      </c>
      <c r="C128" s="135" t="str">
        <f t="shared" ref="C128:C139" si="16">C58</f>
        <v>SPAIN</v>
      </c>
      <c r="E128" s="493" t="str">
        <f t="shared" ref="E128:E138" si="17">E58</f>
        <v xml:space="preserve">إسبانيا </v>
      </c>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v>0</v>
      </c>
      <c r="BH128" s="413" t="str">
        <f t="shared" si="9"/>
        <v xml:space="preserve">إسبانيا </v>
      </c>
      <c r="BI128" s="396"/>
      <c r="BJ128" s="396"/>
      <c r="BK128" s="396"/>
      <c r="BL128" s="396"/>
      <c r="BM128" s="396"/>
      <c r="BN128" s="396"/>
      <c r="BO128" s="396"/>
      <c r="BP128" s="396"/>
      <c r="BQ128" s="396"/>
      <c r="BR128" s="396"/>
      <c r="BS128" s="396"/>
      <c r="BT128" s="396"/>
      <c r="BU128" s="396"/>
      <c r="BV128" s="396"/>
      <c r="BW128" s="396"/>
      <c r="BX128" s="396"/>
      <c r="BY128" s="396"/>
      <c r="BZ128" s="396"/>
      <c r="CA128" s="396"/>
      <c r="CB128" s="396"/>
      <c r="CC128" s="396"/>
      <c r="CD128" s="396"/>
      <c r="CE128" s="396"/>
      <c r="CO128" s="246"/>
    </row>
    <row r="129" spans="1:93" x14ac:dyDescent="0.2">
      <c r="A129" s="165" t="s">
        <v>318</v>
      </c>
      <c r="B129" s="165" t="s">
        <v>660</v>
      </c>
      <c r="C129" s="135" t="str">
        <f t="shared" si="16"/>
        <v>SWEDEN</v>
      </c>
      <c r="E129" s="493" t="str">
        <f t="shared" si="17"/>
        <v xml:space="preserve">السويد </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v>0</v>
      </c>
      <c r="BH129" s="413" t="str">
        <f t="shared" si="9"/>
        <v xml:space="preserve">السويد </v>
      </c>
      <c r="BI129" s="396"/>
      <c r="BJ129" s="396"/>
      <c r="BK129" s="396"/>
      <c r="BL129" s="396"/>
      <c r="BM129" s="396"/>
      <c r="BN129" s="396"/>
      <c r="BO129" s="396"/>
      <c r="BP129" s="396"/>
      <c r="BQ129" s="396"/>
      <c r="BR129" s="396"/>
      <c r="BS129" s="396"/>
      <c r="BT129" s="396"/>
      <c r="BU129" s="396"/>
      <c r="BV129" s="396"/>
      <c r="BW129" s="396"/>
      <c r="BX129" s="396"/>
      <c r="BY129" s="396"/>
      <c r="BZ129" s="396"/>
      <c r="CA129" s="396"/>
      <c r="CB129" s="396"/>
      <c r="CC129" s="396"/>
      <c r="CD129" s="396"/>
      <c r="CE129" s="396"/>
      <c r="CO129" s="246"/>
    </row>
    <row r="130" spans="1:93" x14ac:dyDescent="0.2">
      <c r="A130" s="165" t="s">
        <v>318</v>
      </c>
      <c r="B130" s="165" t="s">
        <v>660</v>
      </c>
      <c r="C130" s="135" t="str">
        <f t="shared" si="16"/>
        <v>SWITLAND</v>
      </c>
      <c r="E130" s="493" t="str">
        <f t="shared" si="17"/>
        <v xml:space="preserve">سويسرا </v>
      </c>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v>0</v>
      </c>
      <c r="BH130" s="413" t="str">
        <f t="shared" si="9"/>
        <v xml:space="preserve">سويسرا </v>
      </c>
      <c r="BI130" s="396"/>
      <c r="BJ130" s="396"/>
      <c r="BK130" s="396"/>
      <c r="BL130" s="396"/>
      <c r="BM130" s="396"/>
      <c r="BN130" s="396"/>
      <c r="BO130" s="396"/>
      <c r="BP130" s="396"/>
      <c r="BQ130" s="396"/>
      <c r="BR130" s="396"/>
      <c r="BS130" s="396"/>
      <c r="BT130" s="396"/>
      <c r="BU130" s="396"/>
      <c r="BV130" s="396"/>
      <c r="BW130" s="396"/>
      <c r="BX130" s="396"/>
      <c r="BY130" s="396"/>
      <c r="BZ130" s="396"/>
      <c r="CA130" s="396"/>
      <c r="CB130" s="396"/>
      <c r="CC130" s="396"/>
      <c r="CD130" s="396"/>
      <c r="CE130" s="396"/>
      <c r="CO130" s="246"/>
    </row>
    <row r="131" spans="1:93" x14ac:dyDescent="0.2">
      <c r="A131" s="165" t="s">
        <v>318</v>
      </c>
      <c r="B131" s="165" t="s">
        <v>660</v>
      </c>
      <c r="C131" s="135" t="str">
        <f t="shared" si="16"/>
        <v>TAJIKISTAN</v>
      </c>
      <c r="E131" s="493" t="str">
        <f t="shared" si="17"/>
        <v xml:space="preserve">طاجيكستان </v>
      </c>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v>0</v>
      </c>
      <c r="BH131" s="413" t="str">
        <f t="shared" si="9"/>
        <v xml:space="preserve">طاجيكستان </v>
      </c>
      <c r="BI131" s="396"/>
      <c r="BJ131" s="396"/>
      <c r="BK131" s="396"/>
      <c r="BL131" s="396"/>
      <c r="BM131" s="396"/>
      <c r="BN131" s="396"/>
      <c r="BO131" s="396"/>
      <c r="BP131" s="396"/>
      <c r="BQ131" s="396"/>
      <c r="BR131" s="396"/>
      <c r="BS131" s="396"/>
      <c r="BT131" s="396"/>
      <c r="BU131" s="396"/>
      <c r="BV131" s="396"/>
      <c r="BW131" s="396"/>
      <c r="BX131" s="396"/>
      <c r="BY131" s="396"/>
      <c r="BZ131" s="396"/>
      <c r="CA131" s="396"/>
      <c r="CB131" s="396"/>
      <c r="CC131" s="396"/>
      <c r="CD131" s="396"/>
      <c r="CE131" s="396"/>
      <c r="CO131" s="246"/>
    </row>
    <row r="132" spans="1:93" x14ac:dyDescent="0.2">
      <c r="A132" s="165" t="s">
        <v>318</v>
      </c>
      <c r="B132" s="165" t="s">
        <v>660</v>
      </c>
      <c r="C132" s="135" t="str">
        <f t="shared" si="16"/>
        <v>TURKEY</v>
      </c>
      <c r="E132" s="493" t="str">
        <f t="shared" si="17"/>
        <v xml:space="preserve">تركيا </v>
      </c>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v>0</v>
      </c>
      <c r="BH132" s="413" t="str">
        <f t="shared" si="9"/>
        <v xml:space="preserve">تركيا </v>
      </c>
      <c r="BI132" s="396"/>
      <c r="BJ132" s="396"/>
      <c r="BK132" s="396"/>
      <c r="BL132" s="396"/>
      <c r="BM132" s="396"/>
      <c r="BN132" s="396"/>
      <c r="BO132" s="396"/>
      <c r="BP132" s="396"/>
      <c r="BQ132" s="396"/>
      <c r="BR132" s="396"/>
      <c r="BS132" s="396"/>
      <c r="BT132" s="396"/>
      <c r="BU132" s="396"/>
      <c r="BV132" s="396"/>
      <c r="BW132" s="396"/>
      <c r="BX132" s="396"/>
      <c r="BY132" s="396"/>
      <c r="BZ132" s="396"/>
      <c r="CA132" s="396"/>
      <c r="CB132" s="396"/>
      <c r="CC132" s="396"/>
      <c r="CD132" s="396"/>
      <c r="CE132" s="396"/>
      <c r="CO132" s="246"/>
    </row>
    <row r="133" spans="1:93" x14ac:dyDescent="0.2">
      <c r="A133" s="165" t="s">
        <v>318</v>
      </c>
      <c r="B133" s="165" t="s">
        <v>660</v>
      </c>
      <c r="C133" s="135" t="str">
        <f t="shared" si="16"/>
        <v>UKRAINE</v>
      </c>
      <c r="E133" s="493" t="str">
        <f t="shared" si="17"/>
        <v xml:space="preserve">أوكرانيا </v>
      </c>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v>0</v>
      </c>
      <c r="BH133" s="413" t="str">
        <f t="shared" si="9"/>
        <v xml:space="preserve">أوكرانيا </v>
      </c>
      <c r="BI133" s="396"/>
      <c r="BJ133" s="396"/>
      <c r="BK133" s="396"/>
      <c r="BL133" s="396"/>
      <c r="BM133" s="396"/>
      <c r="BN133" s="396"/>
      <c r="BO133" s="396"/>
      <c r="BP133" s="396"/>
      <c r="BQ133" s="396"/>
      <c r="BR133" s="396"/>
      <c r="BS133" s="396"/>
      <c r="BT133" s="396"/>
      <c r="BU133" s="396"/>
      <c r="BV133" s="396"/>
      <c r="BW133" s="396"/>
      <c r="BX133" s="396"/>
      <c r="BY133" s="396"/>
      <c r="BZ133" s="396"/>
      <c r="CA133" s="396"/>
      <c r="CB133" s="396"/>
      <c r="CC133" s="396"/>
      <c r="CD133" s="396"/>
      <c r="CE133" s="396"/>
      <c r="CO133" s="246"/>
    </row>
    <row r="134" spans="1:93" x14ac:dyDescent="0.2">
      <c r="A134" s="165" t="s">
        <v>318</v>
      </c>
      <c r="B134" s="165" t="s">
        <v>660</v>
      </c>
      <c r="C134" s="135" t="str">
        <f t="shared" si="16"/>
        <v>UAE</v>
      </c>
      <c r="E134" s="493" t="str">
        <f t="shared" si="17"/>
        <v xml:space="preserve">الأمارات العربية المتحدة </v>
      </c>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v>0</v>
      </c>
      <c r="BH134" s="413" t="str">
        <f t="shared" si="9"/>
        <v xml:space="preserve">الأمارات العربية المتحدة </v>
      </c>
      <c r="BI134" s="396"/>
      <c r="BJ134" s="396"/>
      <c r="BK134" s="396"/>
      <c r="BL134" s="396"/>
      <c r="BM134" s="396"/>
      <c r="BN134" s="396"/>
      <c r="BO134" s="396"/>
      <c r="BP134" s="396"/>
      <c r="BQ134" s="396"/>
      <c r="BR134" s="396"/>
      <c r="BS134" s="396"/>
      <c r="BT134" s="396"/>
      <c r="BU134" s="396"/>
      <c r="BV134" s="396"/>
      <c r="BW134" s="396"/>
      <c r="BX134" s="396"/>
      <c r="BY134" s="396"/>
      <c r="BZ134" s="396"/>
      <c r="CA134" s="396"/>
      <c r="CB134" s="396"/>
      <c r="CC134" s="396"/>
      <c r="CD134" s="396"/>
      <c r="CE134" s="396"/>
      <c r="CO134" s="246"/>
    </row>
    <row r="135" spans="1:93" x14ac:dyDescent="0.2">
      <c r="A135" s="165" t="s">
        <v>318</v>
      </c>
      <c r="B135" s="165" t="s">
        <v>660</v>
      </c>
      <c r="C135" s="135" t="str">
        <f t="shared" si="16"/>
        <v>UK</v>
      </c>
      <c r="E135" s="493" t="str">
        <f t="shared" si="17"/>
        <v xml:space="preserve">المملكة المتحدة </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v>0</v>
      </c>
      <c r="BH135" s="413" t="str">
        <f t="shared" si="9"/>
        <v xml:space="preserve">المملكة المتحدة </v>
      </c>
      <c r="BI135" s="396"/>
      <c r="BJ135" s="396"/>
      <c r="BK135" s="396"/>
      <c r="BL135" s="396"/>
      <c r="BM135" s="396"/>
      <c r="BN135" s="396"/>
      <c r="BO135" s="396"/>
      <c r="BP135" s="396"/>
      <c r="BQ135" s="396"/>
      <c r="BR135" s="396"/>
      <c r="BS135" s="396"/>
      <c r="BT135" s="396"/>
      <c r="BU135" s="396"/>
      <c r="BV135" s="396"/>
      <c r="BW135" s="396"/>
      <c r="BX135" s="396"/>
      <c r="BY135" s="396"/>
      <c r="BZ135" s="396"/>
      <c r="CA135" s="396"/>
      <c r="CB135" s="396"/>
      <c r="CC135" s="396"/>
      <c r="CD135" s="396"/>
      <c r="CE135" s="396"/>
      <c r="CO135" s="246"/>
    </row>
    <row r="136" spans="1:93" x14ac:dyDescent="0.2">
      <c r="A136" s="165" t="s">
        <v>318</v>
      </c>
      <c r="B136" s="165" t="s">
        <v>660</v>
      </c>
      <c r="C136" s="135" t="str">
        <f t="shared" si="16"/>
        <v>USA</v>
      </c>
      <c r="E136" s="748" t="str">
        <f t="shared" si="17"/>
        <v xml:space="preserve">الولايات المتحدة </v>
      </c>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40">
        <v>0</v>
      </c>
      <c r="BH136" s="413" t="str">
        <f t="shared" si="9"/>
        <v xml:space="preserve">الولايات المتحدة </v>
      </c>
      <c r="BI136" s="396"/>
      <c r="BJ136" s="396"/>
      <c r="BK136" s="396"/>
      <c r="BL136" s="396"/>
      <c r="BM136" s="396"/>
      <c r="BN136" s="396"/>
      <c r="BO136" s="396"/>
      <c r="BP136" s="396"/>
      <c r="BQ136" s="396"/>
      <c r="BR136" s="396"/>
      <c r="BS136" s="396"/>
      <c r="BT136" s="396"/>
      <c r="BU136" s="396"/>
      <c r="BV136" s="396"/>
      <c r="BW136" s="396"/>
      <c r="BX136" s="396"/>
      <c r="BY136" s="396"/>
      <c r="BZ136" s="396"/>
      <c r="CA136" s="396"/>
      <c r="CB136" s="396"/>
      <c r="CC136" s="396"/>
      <c r="CD136" s="396"/>
      <c r="CE136" s="396"/>
      <c r="CO136" s="246"/>
    </row>
    <row r="137" spans="1:93" x14ac:dyDescent="0.2">
      <c r="A137" s="165" t="s">
        <v>318</v>
      </c>
      <c r="B137" s="165" t="s">
        <v>660</v>
      </c>
      <c r="C137" s="135" t="str">
        <f t="shared" si="16"/>
        <v>UZBEKISTAN</v>
      </c>
      <c r="E137" s="493" t="str">
        <f t="shared" si="17"/>
        <v>أوزبكستان</v>
      </c>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40">
        <v>0</v>
      </c>
      <c r="BH137" s="413" t="str">
        <f t="shared" si="9"/>
        <v>أوزبكستان</v>
      </c>
      <c r="BI137" s="396"/>
      <c r="BJ137" s="396"/>
      <c r="BK137" s="396"/>
      <c r="BL137" s="396"/>
      <c r="BM137" s="396"/>
      <c r="BN137" s="396"/>
      <c r="BO137" s="396"/>
      <c r="BP137" s="396"/>
      <c r="BQ137" s="396"/>
      <c r="BR137" s="396"/>
      <c r="BS137" s="396"/>
      <c r="BT137" s="396"/>
      <c r="BU137" s="396"/>
      <c r="BV137" s="396"/>
      <c r="BW137" s="396"/>
      <c r="BX137" s="396"/>
      <c r="BY137" s="396"/>
      <c r="BZ137" s="396"/>
      <c r="CA137" s="396"/>
      <c r="CB137" s="396"/>
      <c r="CC137" s="396"/>
      <c r="CD137" s="396"/>
      <c r="CE137" s="396"/>
      <c r="CO137" s="246"/>
    </row>
    <row r="138" spans="1:93" ht="13.5" thickBot="1" x14ac:dyDescent="0.25">
      <c r="A138" s="165" t="s">
        <v>318</v>
      </c>
      <c r="B138" s="165" t="s">
        <v>660</v>
      </c>
      <c r="C138" s="135" t="str">
        <f t="shared" si="16"/>
        <v>NONSPEC</v>
      </c>
      <c r="E138" s="493" t="str">
        <f t="shared" si="17"/>
        <v>دول غير محددة/ أخرى</v>
      </c>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v>0</v>
      </c>
      <c r="BH138" s="413" t="str">
        <f t="shared" si="9"/>
        <v>دول غير محددة/ أخرى</v>
      </c>
      <c r="BI138" s="396"/>
      <c r="BJ138" s="396"/>
      <c r="BK138" s="396"/>
      <c r="BL138" s="396"/>
      <c r="BM138" s="396"/>
      <c r="BN138" s="396"/>
      <c r="BO138" s="396"/>
      <c r="BP138" s="396"/>
      <c r="BQ138" s="396"/>
      <c r="BR138" s="396"/>
      <c r="BS138" s="396"/>
      <c r="BT138" s="396"/>
      <c r="BU138" s="396"/>
      <c r="BV138" s="396"/>
      <c r="BW138" s="396"/>
      <c r="BX138" s="396"/>
      <c r="BY138" s="396"/>
      <c r="BZ138" s="396"/>
      <c r="CA138" s="396"/>
      <c r="CB138" s="396"/>
      <c r="CC138" s="396"/>
      <c r="CD138" s="396"/>
      <c r="CE138" s="396"/>
      <c r="CO138" s="159"/>
    </row>
    <row r="139" spans="1:93" ht="18.75" customHeight="1" thickBot="1" x14ac:dyDescent="0.25">
      <c r="A139" s="165" t="s">
        <v>318</v>
      </c>
      <c r="B139" s="165" t="s">
        <v>660</v>
      </c>
      <c r="C139" s="135" t="str">
        <f t="shared" si="16"/>
        <v>TOTEXPST</v>
      </c>
      <c r="E139" s="643" t="s">
        <v>1136</v>
      </c>
      <c r="F139" s="642">
        <f>SUM(F74:F138)</f>
        <v>0</v>
      </c>
      <c r="G139" s="642">
        <f t="shared" ref="G139:AB139" si="18">SUM(G74:G138)</f>
        <v>0</v>
      </c>
      <c r="H139" s="642">
        <f t="shared" si="18"/>
        <v>0</v>
      </c>
      <c r="I139" s="642">
        <f t="shared" si="18"/>
        <v>0</v>
      </c>
      <c r="J139" s="642">
        <f t="shared" si="18"/>
        <v>0</v>
      </c>
      <c r="K139" s="642">
        <f t="shared" si="18"/>
        <v>0</v>
      </c>
      <c r="L139" s="642">
        <f t="shared" si="18"/>
        <v>0</v>
      </c>
      <c r="M139" s="642">
        <f t="shared" si="18"/>
        <v>0</v>
      </c>
      <c r="N139" s="642">
        <f t="shared" si="18"/>
        <v>0</v>
      </c>
      <c r="O139" s="642">
        <f t="shared" si="18"/>
        <v>0</v>
      </c>
      <c r="P139" s="642">
        <f t="shared" si="18"/>
        <v>0</v>
      </c>
      <c r="Q139" s="642">
        <f t="shared" si="18"/>
        <v>0</v>
      </c>
      <c r="R139" s="642">
        <f t="shared" si="18"/>
        <v>0</v>
      </c>
      <c r="S139" s="642">
        <f t="shared" si="18"/>
        <v>0</v>
      </c>
      <c r="T139" s="642">
        <f t="shared" si="18"/>
        <v>0</v>
      </c>
      <c r="U139" s="642">
        <f t="shared" si="18"/>
        <v>0</v>
      </c>
      <c r="V139" s="642">
        <f t="shared" si="18"/>
        <v>0</v>
      </c>
      <c r="W139" s="642">
        <f t="shared" si="18"/>
        <v>0</v>
      </c>
      <c r="X139" s="642">
        <f t="shared" si="18"/>
        <v>0</v>
      </c>
      <c r="Y139" s="642">
        <f>SUM(Y74:Y138)</f>
        <v>0</v>
      </c>
      <c r="Z139" s="642">
        <f>SUM(Z74:Z138)</f>
        <v>0</v>
      </c>
      <c r="AA139" s="642">
        <f>SUM(AA74:AA138)</f>
        <v>0</v>
      </c>
      <c r="AB139" s="642">
        <f t="shared" si="18"/>
        <v>0</v>
      </c>
      <c r="BH139" s="414" t="s">
        <v>677</v>
      </c>
      <c r="BI139" s="527">
        <f>SUM(BI74:BI138)</f>
        <v>0</v>
      </c>
      <c r="BJ139" s="527">
        <f t="shared" ref="BJ139:CE139" si="19">SUM(BJ74:BJ138)</f>
        <v>0</v>
      </c>
      <c r="BK139" s="527">
        <f t="shared" si="19"/>
        <v>0</v>
      </c>
      <c r="BL139" s="527">
        <f t="shared" si="19"/>
        <v>0</v>
      </c>
      <c r="BM139" s="527">
        <f t="shared" si="19"/>
        <v>0</v>
      </c>
      <c r="BN139" s="527">
        <f t="shared" si="19"/>
        <v>0</v>
      </c>
      <c r="BO139" s="527">
        <f t="shared" si="19"/>
        <v>0</v>
      </c>
      <c r="BP139" s="527">
        <f t="shared" si="19"/>
        <v>0</v>
      </c>
      <c r="BQ139" s="527">
        <f t="shared" si="19"/>
        <v>0</v>
      </c>
      <c r="BR139" s="527">
        <f t="shared" si="19"/>
        <v>0</v>
      </c>
      <c r="BS139" s="527">
        <f t="shared" si="19"/>
        <v>0</v>
      </c>
      <c r="BT139" s="527">
        <f t="shared" si="19"/>
        <v>0</v>
      </c>
      <c r="BU139" s="527">
        <f t="shared" si="19"/>
        <v>0</v>
      </c>
      <c r="BV139" s="527">
        <f t="shared" si="19"/>
        <v>0</v>
      </c>
      <c r="BW139" s="527">
        <f t="shared" si="19"/>
        <v>0</v>
      </c>
      <c r="BX139" s="527">
        <f t="shared" si="19"/>
        <v>0</v>
      </c>
      <c r="BY139" s="527">
        <f t="shared" si="19"/>
        <v>0</v>
      </c>
      <c r="BZ139" s="527">
        <f t="shared" si="19"/>
        <v>0</v>
      </c>
      <c r="CA139" s="527">
        <f t="shared" si="19"/>
        <v>0</v>
      </c>
      <c r="CB139" s="527">
        <f>SUM(CB74:CB138)</f>
        <v>0</v>
      </c>
      <c r="CC139" s="527">
        <f>SUM(CC74:CC138)</f>
        <v>0</v>
      </c>
      <c r="CD139" s="527">
        <f>SUM(CD74:CD138)</f>
        <v>0</v>
      </c>
      <c r="CE139" s="527">
        <f t="shared" si="19"/>
        <v>0</v>
      </c>
      <c r="CO139" s="253"/>
    </row>
    <row r="140" spans="1:93" x14ac:dyDescent="0.2">
      <c r="E140" s="890" t="s">
        <v>1232</v>
      </c>
      <c r="BH140" s="165" t="s">
        <v>385</v>
      </c>
      <c r="CO140" s="165" t="s">
        <v>386</v>
      </c>
    </row>
    <row r="141" spans="1:93" x14ac:dyDescent="0.2">
      <c r="E141" s="890" t="s">
        <v>1257</v>
      </c>
      <c r="BH141" s="165" t="str">
        <f>BH71</f>
        <v>"Non-specified/Other": Please specify in the Remarks sheet.</v>
      </c>
      <c r="CO141" s="165" t="str">
        <f>CO71</f>
        <v>"Autres" : Veuillez les préciser dans la feuille Remarks.</v>
      </c>
    </row>
  </sheetData>
  <sheetProtection password="892C" sheet="1" objects="1" scenarios="1"/>
  <phoneticPr fontId="15" type="noConversion"/>
  <conditionalFormatting sqref="F73:AB75">
    <cfRule type="cellIs" dxfId="21" priority="7" stopIfTrue="1" operator="notEqual">
      <formula>#REF!</formula>
    </cfRule>
  </conditionalFormatting>
  <conditionalFormatting sqref="F5:F69 G6:AA69 F76:AA139">
    <cfRule type="cellIs" dxfId="20" priority="8" operator="notEqual">
      <formula>BI5</formula>
    </cfRule>
  </conditionalFormatting>
  <conditionalFormatting sqref="AB4:AB69 AB74:AB139">
    <cfRule type="cellIs" dxfId="19" priority="10" stopIfTrue="1" operator="notEqual">
      <formula>CE4</formula>
    </cfRule>
  </conditionalFormatting>
  <conditionalFormatting sqref="F6">
    <cfRule type="cellIs" dxfId="18" priority="13" stopIfTrue="1" operator="notEqual">
      <formula>BI4</formula>
    </cfRule>
  </conditionalFormatting>
  <conditionalFormatting sqref="G5:AA5">
    <cfRule type="cellIs" dxfId="17" priority="6" stopIfTrue="1" operator="notEqual">
      <formula>BJ5</formula>
    </cfRule>
  </conditionalFormatting>
  <conditionalFormatting sqref="G4:AA4">
    <cfRule type="cellIs" dxfId="16" priority="4" stopIfTrue="1" operator="notEqual">
      <formula>BJ4</formula>
    </cfRule>
  </conditionalFormatting>
  <conditionalFormatting sqref="F4">
    <cfRule type="cellIs" dxfId="15" priority="3" stopIfTrue="1" operator="notEqual">
      <formula>BI2</formula>
    </cfRule>
  </conditionalFormatting>
  <conditionalFormatting sqref="F75:AA75">
    <cfRule type="cellIs" dxfId="14" priority="2" operator="notEqual">
      <formula>BI75</formula>
    </cfRule>
  </conditionalFormatting>
  <conditionalFormatting sqref="F74:AA74">
    <cfRule type="cellIs" dxfId="13" priority="1" operator="notEqual">
      <formula>BI74</formula>
    </cfRule>
  </conditionalFormatting>
  <dataValidations count="1">
    <dataValidation type="whole" operator="greaterThanOrEqual" allowBlank="1" showInputMessage="1" showErrorMessage="1" error="Positive whole numbers only / Nombres entiers positifs uniquement" sqref="F4:AB68 F74:AB138">
      <formula1>0</formula1>
    </dataValidation>
  </dataValidations>
  <printOptions horizontalCentered="1"/>
  <pageMargins left="0" right="0" top="0" bottom="0" header="0.39370078740157499" footer="0.31496062992126"/>
  <pageSetup paperSize="9" scale="59" fitToHeight="2" orientation="landscape" r:id="rId1"/>
  <headerFooter alignWithMargins="0"/>
  <rowBreaks count="1" manualBreakCount="1">
    <brk id="71" min="4" max="19" man="1"/>
  </rowBreaks>
  <cellWatches>
    <cellWatch r="E72"/>
  </cellWatche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T_TJ4">
                <anchor moveWithCells="1">
                  <from>
                    <xdr:col>5</xdr:col>
                    <xdr:colOff>704850</xdr:colOff>
                    <xdr:row>0</xdr:row>
                    <xdr:rowOff>38100</xdr:rowOff>
                  </from>
                  <to>
                    <xdr:col>7</xdr:col>
                    <xdr:colOff>123825</xdr:colOff>
                    <xdr:row>1</xdr:row>
                    <xdr:rowOff>19050</xdr:rowOff>
                  </to>
                </anchor>
              </controlPr>
            </control>
          </mc:Choice>
        </mc:AlternateContent>
        <mc:AlternateContent xmlns:mc="http://schemas.openxmlformats.org/markup-compatibility/2006">
          <mc:Choice Requires="x14">
            <control shapeId="18442" r:id="rId5" name="Button 10">
              <controlPr defaultSize="0" print="0" autoFill="0" autoPict="0" macro="[0]!GotoMenu">
                <anchor moveWithCells="1">
                  <from>
                    <xdr:col>8</xdr:col>
                    <xdr:colOff>85725</xdr:colOff>
                    <xdr:row>0</xdr:row>
                    <xdr:rowOff>38100</xdr:rowOff>
                  </from>
                  <to>
                    <xdr:col>8</xdr:col>
                    <xdr:colOff>561975</xdr:colOff>
                    <xdr:row>1</xdr:row>
                    <xdr:rowOff>28575</xdr:rowOff>
                  </to>
                </anchor>
              </controlPr>
            </control>
          </mc:Choice>
        </mc:AlternateContent>
        <mc:AlternateContent xmlns:mc="http://schemas.openxmlformats.org/markup-compatibility/2006">
          <mc:Choice Requires="x14">
            <control shapeId="18445" r:id="rId6" name="Button 13">
              <controlPr defaultSize="0" print="0" autoFill="0" autoPict="0" macro="[0]!T_CM4">
                <anchor moveWithCells="1">
                  <from>
                    <xdr:col>4</xdr:col>
                    <xdr:colOff>28575</xdr:colOff>
                    <xdr:row>70</xdr:row>
                    <xdr:rowOff>323850</xdr:rowOff>
                  </from>
                  <to>
                    <xdr:col>4</xdr:col>
                    <xdr:colOff>914400</xdr:colOff>
                    <xdr:row>70</xdr:row>
                    <xdr:rowOff>542925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_TS08"/>
  <dimension ref="A1:CZ141"/>
  <sheetViews>
    <sheetView showGridLines="0" rightToLeft="1" workbookViewId="0">
      <pane xSplit="5" ySplit="2" topLeftCell="F100" activePane="bottomRight" state="frozen"/>
      <selection activeCell="L15" sqref="L15"/>
      <selection pane="topRight" activeCell="L15" sqref="L15"/>
      <selection pane="bottomLeft" activeCell="L15" sqref="L15"/>
      <selection pane="bottomRight" activeCell="L15" sqref="L15"/>
    </sheetView>
  </sheetViews>
  <sheetFormatPr defaultColWidth="8" defaultRowHeight="12.75" x14ac:dyDescent="0.2"/>
  <cols>
    <col min="1" max="1" width="13.140625" style="164" hidden="1" customWidth="1"/>
    <col min="2" max="2" width="10" style="164" hidden="1" customWidth="1"/>
    <col min="3" max="3" width="11.42578125" style="164" hidden="1" customWidth="1"/>
    <col min="4" max="4" width="1.7109375" style="164" customWidth="1"/>
    <col min="5" max="5" width="35.42578125" style="164" customWidth="1"/>
    <col min="6" max="16" width="10.85546875" style="143" customWidth="1"/>
    <col min="17" max="18" width="10.85546875" style="169" customWidth="1"/>
    <col min="19" max="28" width="10.85546875" style="164" customWidth="1"/>
    <col min="29" max="52" width="8" style="164" customWidth="1"/>
    <col min="53" max="59" width="8" style="164" hidden="1" customWidth="1"/>
    <col min="60" max="60" width="23.5703125" style="164" hidden="1" customWidth="1"/>
    <col min="61" max="92" width="8" style="164" hidden="1" customWidth="1"/>
    <col min="93" max="93" width="31.140625" style="164" hidden="1" customWidth="1"/>
    <col min="94" max="104" width="8" style="164" hidden="1" customWidth="1"/>
    <col min="105" max="112" width="8" style="164" customWidth="1"/>
    <col min="113" max="16384" width="8" style="164"/>
  </cols>
  <sheetData>
    <row r="1" spans="1:93" ht="18.75" customHeight="1" x14ac:dyDescent="0.2">
      <c r="E1" s="482" t="s">
        <v>1258</v>
      </c>
      <c r="F1" s="154"/>
      <c r="G1" s="154"/>
      <c r="H1" s="154"/>
      <c r="I1" s="154"/>
      <c r="J1" s="154"/>
      <c r="K1" s="154"/>
      <c r="L1" s="154"/>
      <c r="M1" s="154"/>
      <c r="N1" s="154"/>
      <c r="O1" s="154"/>
      <c r="P1" s="154"/>
      <c r="BH1" s="421" t="s">
        <v>458</v>
      </c>
      <c r="CO1" s="421" t="s">
        <v>459</v>
      </c>
    </row>
    <row r="2" spans="1:93" s="166" customFormat="1" ht="18.75" customHeight="1" thickBot="1" x14ac:dyDescent="0.25">
      <c r="E2" s="503" t="str">
        <f>Country</f>
        <v>Country</v>
      </c>
    </row>
    <row r="3" spans="1:93" s="166" customFormat="1" ht="18.75" customHeight="1" thickBot="1" x14ac:dyDescent="0.25">
      <c r="A3" s="542" t="s">
        <v>312</v>
      </c>
      <c r="B3" s="542" t="s">
        <v>313</v>
      </c>
      <c r="C3" s="542" t="s">
        <v>311</v>
      </c>
      <c r="E3" s="491" t="s">
        <v>1227</v>
      </c>
      <c r="F3" s="158">
        <v>1990</v>
      </c>
      <c r="G3" s="158">
        <v>1991</v>
      </c>
      <c r="H3" s="158">
        <v>1992</v>
      </c>
      <c r="I3" s="158">
        <v>1993</v>
      </c>
      <c r="J3" s="158">
        <v>1994</v>
      </c>
      <c r="K3" s="158">
        <v>1995</v>
      </c>
      <c r="L3" s="158">
        <v>1996</v>
      </c>
      <c r="M3" s="158">
        <v>1997</v>
      </c>
      <c r="N3" s="158">
        <v>1998</v>
      </c>
      <c r="O3" s="158">
        <v>1999</v>
      </c>
      <c r="P3" s="158">
        <v>2000</v>
      </c>
      <c r="Q3" s="158">
        <v>2001</v>
      </c>
      <c r="R3" s="158">
        <v>2002</v>
      </c>
      <c r="S3" s="158">
        <f>R3+1</f>
        <v>2003</v>
      </c>
      <c r="T3" s="158">
        <f>S3+1</f>
        <v>2004</v>
      </c>
      <c r="U3" s="158">
        <f>T3+1</f>
        <v>2005</v>
      </c>
      <c r="V3" s="158">
        <v>2006</v>
      </c>
      <c r="W3" s="158">
        <v>2007</v>
      </c>
      <c r="X3" s="158">
        <v>2008</v>
      </c>
      <c r="Y3" s="158">
        <v>2009</v>
      </c>
      <c r="Z3" s="158">
        <v>2010</v>
      </c>
      <c r="AA3" s="158">
        <v>2011</v>
      </c>
      <c r="AB3" s="158">
        <v>2012</v>
      </c>
      <c r="BH3" s="415" t="s">
        <v>899</v>
      </c>
      <c r="BI3" s="441">
        <v>1990</v>
      </c>
      <c r="BJ3" s="411">
        <v>1991</v>
      </c>
      <c r="BK3" s="411">
        <v>1992</v>
      </c>
      <c r="BL3" s="411">
        <v>1993</v>
      </c>
      <c r="BM3" s="411">
        <v>1994</v>
      </c>
      <c r="BN3" s="411">
        <v>1995</v>
      </c>
      <c r="BO3" s="411">
        <v>1996</v>
      </c>
      <c r="BP3" s="411">
        <v>1997</v>
      </c>
      <c r="BQ3" s="411">
        <v>1998</v>
      </c>
      <c r="BR3" s="411">
        <v>1999</v>
      </c>
      <c r="BS3" s="411">
        <v>2000</v>
      </c>
      <c r="BT3" s="411">
        <v>2001</v>
      </c>
      <c r="BU3" s="411">
        <v>2002</v>
      </c>
      <c r="BV3" s="411">
        <f>BU3+1</f>
        <v>2003</v>
      </c>
      <c r="BW3" s="411">
        <f>BV3+1</f>
        <v>2004</v>
      </c>
      <c r="BX3" s="411">
        <f>BW3+1</f>
        <v>2005</v>
      </c>
      <c r="BY3" s="411">
        <v>2006</v>
      </c>
      <c r="BZ3" s="411">
        <v>2007</v>
      </c>
      <c r="CA3" s="411">
        <v>2008</v>
      </c>
      <c r="CB3" s="411">
        <v>2009</v>
      </c>
      <c r="CC3" s="411">
        <v>2010</v>
      </c>
      <c r="CD3" s="411">
        <v>2011</v>
      </c>
      <c r="CE3" s="411">
        <v>2012</v>
      </c>
      <c r="CO3" s="193" t="s">
        <v>898</v>
      </c>
    </row>
    <row r="4" spans="1:93" s="166" customFormat="1" ht="13.5" customHeight="1" thickBot="1" x14ac:dyDescent="0.25">
      <c r="A4" s="165" t="s">
        <v>318</v>
      </c>
      <c r="B4" s="141" t="s">
        <v>101</v>
      </c>
      <c r="C4" s="135" t="str">
        <f>'4i_Exports'!C4</f>
        <v>ARGENTINA</v>
      </c>
      <c r="D4" s="164"/>
      <c r="E4" s="493" t="str">
        <f>'4i_Exports'!E4</f>
        <v xml:space="preserve">الأرجنتين </v>
      </c>
      <c r="F4" s="140"/>
      <c r="G4" s="140"/>
      <c r="H4" s="140"/>
      <c r="I4" s="140"/>
      <c r="J4" s="140"/>
      <c r="K4" s="140"/>
      <c r="L4" s="140"/>
      <c r="M4" s="140"/>
      <c r="N4" s="140"/>
      <c r="O4" s="140"/>
      <c r="P4" s="140"/>
      <c r="Q4" s="140"/>
      <c r="R4" s="140"/>
      <c r="S4" s="140"/>
      <c r="T4" s="140"/>
      <c r="U4" s="140"/>
      <c r="V4" s="140"/>
      <c r="W4" s="140"/>
      <c r="X4" s="140"/>
      <c r="Y4" s="140"/>
      <c r="Z4" s="140"/>
      <c r="AA4" s="140"/>
      <c r="AB4" s="762">
        <v>0</v>
      </c>
      <c r="BH4" s="754" t="str">
        <f>E4</f>
        <v xml:space="preserve">الأرجنتين </v>
      </c>
      <c r="BI4" s="756"/>
      <c r="BJ4" s="755"/>
      <c r="BK4" s="396"/>
      <c r="BL4" s="396"/>
      <c r="BM4" s="396"/>
      <c r="BN4" s="396"/>
      <c r="BO4" s="396"/>
      <c r="BP4" s="396"/>
      <c r="BQ4" s="396"/>
      <c r="BR4" s="396"/>
      <c r="BS4" s="396"/>
      <c r="BT4" s="396"/>
      <c r="BU4" s="396"/>
      <c r="BV4" s="396"/>
      <c r="BW4" s="396"/>
      <c r="BX4" s="396"/>
      <c r="BY4" s="396"/>
      <c r="BZ4" s="396"/>
      <c r="CA4" s="396"/>
      <c r="CB4" s="396"/>
      <c r="CC4" s="396"/>
      <c r="CD4" s="396"/>
      <c r="CE4" s="396"/>
      <c r="CO4" s="745"/>
    </row>
    <row r="5" spans="1:93" s="166" customFormat="1" ht="13.5" customHeight="1" x14ac:dyDescent="0.2">
      <c r="A5" s="165" t="s">
        <v>318</v>
      </c>
      <c r="B5" s="141" t="s">
        <v>101</v>
      </c>
      <c r="C5" s="135" t="str">
        <f>'4i_Exports'!C5</f>
        <v>ARMENIA</v>
      </c>
      <c r="D5" s="164"/>
      <c r="E5" s="493" t="str">
        <f>'4i_Exports'!E5</f>
        <v xml:space="preserve">أرمينيا </v>
      </c>
      <c r="F5" s="140"/>
      <c r="G5" s="140"/>
      <c r="H5" s="140"/>
      <c r="I5" s="140"/>
      <c r="J5" s="140"/>
      <c r="K5" s="140"/>
      <c r="L5" s="140"/>
      <c r="M5" s="140"/>
      <c r="N5" s="140"/>
      <c r="O5" s="140"/>
      <c r="P5" s="140"/>
      <c r="Q5" s="140"/>
      <c r="R5" s="140"/>
      <c r="S5" s="140"/>
      <c r="T5" s="140"/>
      <c r="U5" s="140"/>
      <c r="V5" s="140"/>
      <c r="W5" s="140"/>
      <c r="X5" s="140"/>
      <c r="Y5" s="140"/>
      <c r="Z5" s="140"/>
      <c r="AA5" s="140"/>
      <c r="AB5" s="762">
        <v>0</v>
      </c>
      <c r="BH5" s="670" t="str">
        <f>E5</f>
        <v xml:space="preserve">أرمينيا </v>
      </c>
      <c r="BI5" s="396"/>
      <c r="BJ5" s="396"/>
      <c r="BK5" s="396"/>
      <c r="BL5" s="396"/>
      <c r="BM5" s="396"/>
      <c r="BN5" s="396"/>
      <c r="BO5" s="396"/>
      <c r="BP5" s="396"/>
      <c r="BQ5" s="396"/>
      <c r="BR5" s="396"/>
      <c r="BS5" s="396"/>
      <c r="BT5" s="396"/>
      <c r="BU5" s="396"/>
      <c r="BV5" s="396"/>
      <c r="BW5" s="396"/>
      <c r="BX5" s="396"/>
      <c r="BY5" s="396"/>
      <c r="BZ5" s="396"/>
      <c r="CA5" s="396"/>
      <c r="CB5" s="396"/>
      <c r="CC5" s="396"/>
      <c r="CD5" s="396"/>
      <c r="CE5" s="396"/>
      <c r="CO5" s="745"/>
    </row>
    <row r="6" spans="1:93" x14ac:dyDescent="0.2">
      <c r="A6" s="165" t="s">
        <v>318</v>
      </c>
      <c r="B6" s="141" t="s">
        <v>101</v>
      </c>
      <c r="C6" s="135" t="str">
        <f>'4i_Exports'!C6</f>
        <v>AUSTRALI</v>
      </c>
      <c r="E6" s="493" t="str">
        <f>'4i_Exports'!E6</f>
        <v xml:space="preserve">أستراليا </v>
      </c>
      <c r="F6" s="140"/>
      <c r="G6" s="140"/>
      <c r="H6" s="140"/>
      <c r="I6" s="140"/>
      <c r="J6" s="140"/>
      <c r="K6" s="140"/>
      <c r="L6" s="140"/>
      <c r="M6" s="140"/>
      <c r="N6" s="140"/>
      <c r="O6" s="140"/>
      <c r="P6" s="140"/>
      <c r="Q6" s="140"/>
      <c r="R6" s="140"/>
      <c r="S6" s="140"/>
      <c r="T6" s="140"/>
      <c r="U6" s="140"/>
      <c r="V6" s="140"/>
      <c r="W6" s="140"/>
      <c r="X6" s="140"/>
      <c r="Y6" s="140"/>
      <c r="Z6" s="140"/>
      <c r="AA6" s="140"/>
      <c r="AB6" s="762">
        <v>0</v>
      </c>
      <c r="BH6" s="670" t="str">
        <f>E6</f>
        <v xml:space="preserve">أستراليا </v>
      </c>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O6" s="159"/>
    </row>
    <row r="7" spans="1:93" x14ac:dyDescent="0.2">
      <c r="A7" s="165" t="s">
        <v>318</v>
      </c>
      <c r="B7" s="141" t="s">
        <v>101</v>
      </c>
      <c r="C7" s="135" t="str">
        <f>'4i_Exports'!C7</f>
        <v>AUSTRIA</v>
      </c>
      <c r="E7" s="493" t="str">
        <f>'4i_Exports'!E7</f>
        <v xml:space="preserve">النمسا </v>
      </c>
      <c r="F7" s="140"/>
      <c r="G7" s="140"/>
      <c r="H7" s="140"/>
      <c r="I7" s="140"/>
      <c r="J7" s="140"/>
      <c r="K7" s="140"/>
      <c r="L7" s="140"/>
      <c r="M7" s="140"/>
      <c r="N7" s="140"/>
      <c r="O7" s="140"/>
      <c r="P7" s="140"/>
      <c r="Q7" s="140"/>
      <c r="R7" s="140"/>
      <c r="S7" s="140"/>
      <c r="T7" s="140"/>
      <c r="U7" s="140"/>
      <c r="V7" s="140"/>
      <c r="W7" s="140"/>
      <c r="X7" s="140"/>
      <c r="Y7" s="140"/>
      <c r="Z7" s="140"/>
      <c r="AA7" s="140"/>
      <c r="AB7" s="762">
        <v>0</v>
      </c>
      <c r="BH7" s="670" t="str">
        <f t="shared" ref="BH7:BH67" si="0">E7</f>
        <v xml:space="preserve">النمسا </v>
      </c>
      <c r="BI7" s="396"/>
      <c r="BJ7" s="396"/>
      <c r="BK7" s="396"/>
      <c r="BL7" s="396"/>
      <c r="BM7" s="396"/>
      <c r="BN7" s="396"/>
      <c r="BO7" s="396"/>
      <c r="BP7" s="396"/>
      <c r="BQ7" s="396"/>
      <c r="BR7" s="396"/>
      <c r="BS7" s="396"/>
      <c r="BT7" s="396"/>
      <c r="BU7" s="396"/>
      <c r="BV7" s="396"/>
      <c r="BW7" s="396"/>
      <c r="BX7" s="396"/>
      <c r="BY7" s="396"/>
      <c r="BZ7" s="396"/>
      <c r="CA7" s="396"/>
      <c r="CB7" s="396"/>
      <c r="CC7" s="396"/>
      <c r="CD7" s="396"/>
      <c r="CE7" s="396"/>
      <c r="CO7" s="159"/>
    </row>
    <row r="8" spans="1:93" x14ac:dyDescent="0.2">
      <c r="A8" s="165" t="s">
        <v>318</v>
      </c>
      <c r="B8" s="141" t="s">
        <v>101</v>
      </c>
      <c r="C8" s="135" t="str">
        <f>'4i_Exports'!C8</f>
        <v>BELARUS</v>
      </c>
      <c r="E8" s="493" t="str">
        <f>'4i_Exports'!E8</f>
        <v xml:space="preserve">روسيا البيضاء </v>
      </c>
      <c r="F8" s="140"/>
      <c r="G8" s="140"/>
      <c r="H8" s="140"/>
      <c r="I8" s="140"/>
      <c r="J8" s="140"/>
      <c r="K8" s="140"/>
      <c r="L8" s="140"/>
      <c r="M8" s="140"/>
      <c r="N8" s="140"/>
      <c r="O8" s="140"/>
      <c r="P8" s="140"/>
      <c r="Q8" s="140"/>
      <c r="R8" s="140"/>
      <c r="S8" s="140"/>
      <c r="T8" s="140"/>
      <c r="U8" s="140"/>
      <c r="V8" s="140"/>
      <c r="W8" s="140"/>
      <c r="X8" s="140"/>
      <c r="Y8" s="140"/>
      <c r="Z8" s="140"/>
      <c r="AA8" s="140"/>
      <c r="AB8" s="762">
        <v>0</v>
      </c>
      <c r="BH8" s="670" t="str">
        <f t="shared" si="0"/>
        <v xml:space="preserve">روسيا البيضاء </v>
      </c>
      <c r="BI8" s="396"/>
      <c r="BJ8" s="396"/>
      <c r="BK8" s="396"/>
      <c r="BL8" s="396"/>
      <c r="BM8" s="396"/>
      <c r="BN8" s="396"/>
      <c r="BO8" s="396"/>
      <c r="BP8" s="396"/>
      <c r="BQ8" s="396"/>
      <c r="BR8" s="396"/>
      <c r="BS8" s="396"/>
      <c r="BT8" s="396"/>
      <c r="BU8" s="396"/>
      <c r="BV8" s="396"/>
      <c r="BW8" s="396"/>
      <c r="BX8" s="396"/>
      <c r="BY8" s="396"/>
      <c r="BZ8" s="396"/>
      <c r="CA8" s="396"/>
      <c r="CB8" s="396"/>
      <c r="CC8" s="396"/>
      <c r="CD8" s="396"/>
      <c r="CE8" s="396"/>
      <c r="CO8" s="159"/>
    </row>
    <row r="9" spans="1:93" x14ac:dyDescent="0.2">
      <c r="A9" s="165" t="s">
        <v>318</v>
      </c>
      <c r="B9" s="141" t="s">
        <v>101</v>
      </c>
      <c r="C9" s="135" t="str">
        <f>'4i_Exports'!C9</f>
        <v>BELGIUM</v>
      </c>
      <c r="E9" s="493" t="str">
        <f>'4i_Exports'!E9</f>
        <v xml:space="preserve">بلجيكا </v>
      </c>
      <c r="F9" s="140"/>
      <c r="G9" s="140"/>
      <c r="H9" s="140"/>
      <c r="I9" s="140"/>
      <c r="J9" s="140"/>
      <c r="K9" s="140"/>
      <c r="L9" s="140"/>
      <c r="M9" s="140"/>
      <c r="N9" s="140"/>
      <c r="O9" s="140"/>
      <c r="P9" s="140"/>
      <c r="Q9" s="140"/>
      <c r="R9" s="140"/>
      <c r="S9" s="140"/>
      <c r="T9" s="140"/>
      <c r="U9" s="140"/>
      <c r="V9" s="140"/>
      <c r="W9" s="140"/>
      <c r="X9" s="140"/>
      <c r="Y9" s="140"/>
      <c r="Z9" s="140"/>
      <c r="AA9" s="140"/>
      <c r="AB9" s="762">
        <v>0</v>
      </c>
      <c r="BH9" s="670" t="str">
        <f t="shared" si="0"/>
        <v xml:space="preserve">بلجيكا </v>
      </c>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O9" s="159"/>
    </row>
    <row r="10" spans="1:93" x14ac:dyDescent="0.2">
      <c r="A10" s="165" t="s">
        <v>318</v>
      </c>
      <c r="B10" s="141" t="s">
        <v>101</v>
      </c>
      <c r="C10" s="135" t="str">
        <f>'4i_Exports'!C10</f>
        <v>BOSNIAHERZ</v>
      </c>
      <c r="E10" s="493" t="str">
        <f>'4i_Exports'!E10</f>
        <v xml:space="preserve">البوسنة والهرسك </v>
      </c>
      <c r="F10" s="140"/>
      <c r="G10" s="140"/>
      <c r="H10" s="140"/>
      <c r="I10" s="140"/>
      <c r="J10" s="140"/>
      <c r="K10" s="140"/>
      <c r="L10" s="140"/>
      <c r="M10" s="140"/>
      <c r="N10" s="140"/>
      <c r="O10" s="140"/>
      <c r="P10" s="140"/>
      <c r="Q10" s="140"/>
      <c r="R10" s="140"/>
      <c r="S10" s="140"/>
      <c r="T10" s="140"/>
      <c r="U10" s="140"/>
      <c r="V10" s="140"/>
      <c r="W10" s="140"/>
      <c r="X10" s="140"/>
      <c r="Y10" s="140"/>
      <c r="Z10" s="140"/>
      <c r="AA10" s="140"/>
      <c r="AB10" s="762">
        <v>0</v>
      </c>
      <c r="BH10" s="670" t="str">
        <f t="shared" si="0"/>
        <v xml:space="preserve">البوسنة والهرسك </v>
      </c>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O10" s="159"/>
    </row>
    <row r="11" spans="1:93" x14ac:dyDescent="0.2">
      <c r="A11" s="165" t="s">
        <v>318</v>
      </c>
      <c r="B11" s="141" t="s">
        <v>101</v>
      </c>
      <c r="C11" s="135" t="str">
        <f>'4i_Exports'!C11</f>
        <v>BRAZIL</v>
      </c>
      <c r="E11" s="493" t="str">
        <f>'4i_Exports'!E11</f>
        <v xml:space="preserve">البرازيل </v>
      </c>
      <c r="F11" s="140"/>
      <c r="G11" s="140"/>
      <c r="H11" s="140"/>
      <c r="I11" s="140"/>
      <c r="J11" s="140"/>
      <c r="K11" s="140"/>
      <c r="L11" s="140"/>
      <c r="M11" s="140"/>
      <c r="N11" s="140"/>
      <c r="O11" s="140"/>
      <c r="P11" s="140"/>
      <c r="Q11" s="140"/>
      <c r="R11" s="140"/>
      <c r="S11" s="140"/>
      <c r="T11" s="140"/>
      <c r="U11" s="140"/>
      <c r="V11" s="140"/>
      <c r="W11" s="140"/>
      <c r="X11" s="140"/>
      <c r="Y11" s="140"/>
      <c r="Z11" s="140"/>
      <c r="AA11" s="140"/>
      <c r="AB11" s="762">
        <v>0</v>
      </c>
      <c r="BH11" s="670" t="str">
        <f t="shared" si="0"/>
        <v xml:space="preserve">البرازيل </v>
      </c>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O11" s="159"/>
    </row>
    <row r="12" spans="1:93" x14ac:dyDescent="0.2">
      <c r="A12" s="165" t="s">
        <v>318</v>
      </c>
      <c r="B12" s="141" t="s">
        <v>101</v>
      </c>
      <c r="C12" s="135" t="str">
        <f>'4i_Exports'!C12</f>
        <v>BULGARIA</v>
      </c>
      <c r="E12" s="493" t="str">
        <f>'4i_Exports'!E12</f>
        <v xml:space="preserve">بلغاريا </v>
      </c>
      <c r="F12" s="140"/>
      <c r="G12" s="140"/>
      <c r="H12" s="140"/>
      <c r="I12" s="140"/>
      <c r="J12" s="140"/>
      <c r="K12" s="140"/>
      <c r="L12" s="140"/>
      <c r="M12" s="140"/>
      <c r="N12" s="140"/>
      <c r="O12" s="140"/>
      <c r="P12" s="140"/>
      <c r="Q12" s="140"/>
      <c r="R12" s="140"/>
      <c r="S12" s="140"/>
      <c r="T12" s="140"/>
      <c r="U12" s="140"/>
      <c r="V12" s="140"/>
      <c r="W12" s="140"/>
      <c r="X12" s="140"/>
      <c r="Y12" s="140"/>
      <c r="Z12" s="140"/>
      <c r="AA12" s="140"/>
      <c r="AB12" s="762">
        <v>0</v>
      </c>
      <c r="BH12" s="670" t="str">
        <f t="shared" si="0"/>
        <v xml:space="preserve">بلغاريا </v>
      </c>
      <c r="BI12" s="396"/>
      <c r="BJ12" s="396"/>
      <c r="BK12" s="396"/>
      <c r="BL12" s="396"/>
      <c r="BM12" s="396"/>
      <c r="BN12" s="396"/>
      <c r="BO12" s="396"/>
      <c r="BP12" s="396"/>
      <c r="BQ12" s="396"/>
      <c r="BR12" s="396"/>
      <c r="BS12" s="396"/>
      <c r="BT12" s="396"/>
      <c r="BU12" s="396"/>
      <c r="BV12" s="396"/>
      <c r="BW12" s="396"/>
      <c r="BX12" s="396"/>
      <c r="BY12" s="396"/>
      <c r="BZ12" s="396"/>
      <c r="CA12" s="396"/>
      <c r="CB12" s="396"/>
      <c r="CC12" s="396"/>
      <c r="CD12" s="396"/>
      <c r="CE12" s="396"/>
      <c r="CO12" s="159"/>
    </row>
    <row r="13" spans="1:93" x14ac:dyDescent="0.2">
      <c r="A13" s="165" t="s">
        <v>318</v>
      </c>
      <c r="B13" s="141" t="s">
        <v>101</v>
      </c>
      <c r="C13" s="135" t="str">
        <f>'4i_Exports'!C13</f>
        <v>CANADA</v>
      </c>
      <c r="E13" s="493" t="str">
        <f>'4i_Exports'!E13</f>
        <v xml:space="preserve">كندا </v>
      </c>
      <c r="F13" s="140"/>
      <c r="G13" s="140"/>
      <c r="H13" s="140"/>
      <c r="I13" s="140"/>
      <c r="J13" s="140"/>
      <c r="K13" s="140"/>
      <c r="L13" s="140"/>
      <c r="M13" s="140"/>
      <c r="N13" s="140"/>
      <c r="O13" s="140"/>
      <c r="P13" s="140"/>
      <c r="Q13" s="140"/>
      <c r="R13" s="140"/>
      <c r="S13" s="140"/>
      <c r="T13" s="140"/>
      <c r="U13" s="140"/>
      <c r="V13" s="140"/>
      <c r="W13" s="140"/>
      <c r="X13" s="140"/>
      <c r="Y13" s="140"/>
      <c r="Z13" s="140"/>
      <c r="AA13" s="140"/>
      <c r="AB13" s="762">
        <v>0</v>
      </c>
      <c r="BH13" s="670" t="str">
        <f t="shared" si="0"/>
        <v xml:space="preserve">كندا </v>
      </c>
      <c r="BI13" s="396"/>
      <c r="BJ13" s="396"/>
      <c r="BK13" s="396"/>
      <c r="BL13" s="396"/>
      <c r="BM13" s="396"/>
      <c r="BN13" s="396"/>
      <c r="BO13" s="396"/>
      <c r="BP13" s="396"/>
      <c r="BQ13" s="396"/>
      <c r="BR13" s="396"/>
      <c r="BS13" s="396"/>
      <c r="BT13" s="396"/>
      <c r="BU13" s="396"/>
      <c r="BV13" s="396"/>
      <c r="BW13" s="396"/>
      <c r="BX13" s="396"/>
      <c r="BY13" s="396"/>
      <c r="BZ13" s="396"/>
      <c r="CA13" s="396"/>
      <c r="CB13" s="396"/>
      <c r="CC13" s="396"/>
      <c r="CD13" s="396"/>
      <c r="CE13" s="396"/>
      <c r="CO13" s="159"/>
    </row>
    <row r="14" spans="1:93" x14ac:dyDescent="0.2">
      <c r="A14" s="165" t="s">
        <v>318</v>
      </c>
      <c r="B14" s="141" t="s">
        <v>101</v>
      </c>
      <c r="C14" s="135" t="str">
        <f>'4i_Exports'!C14</f>
        <v>CHILE</v>
      </c>
      <c r="E14" s="493" t="str">
        <f>'4i_Exports'!E14</f>
        <v xml:space="preserve">شيلي </v>
      </c>
      <c r="F14" s="140"/>
      <c r="G14" s="140"/>
      <c r="H14" s="140"/>
      <c r="I14" s="140"/>
      <c r="J14" s="140"/>
      <c r="K14" s="140"/>
      <c r="L14" s="140"/>
      <c r="M14" s="140"/>
      <c r="N14" s="140"/>
      <c r="O14" s="140"/>
      <c r="P14" s="140"/>
      <c r="Q14" s="140"/>
      <c r="R14" s="140"/>
      <c r="S14" s="140"/>
      <c r="T14" s="140"/>
      <c r="U14" s="140"/>
      <c r="V14" s="140"/>
      <c r="W14" s="140"/>
      <c r="X14" s="140"/>
      <c r="Y14" s="140"/>
      <c r="Z14" s="140"/>
      <c r="AA14" s="140"/>
      <c r="AB14" s="762">
        <v>0</v>
      </c>
      <c r="BH14" s="670" t="str">
        <f t="shared" si="0"/>
        <v xml:space="preserve">شيلي </v>
      </c>
      <c r="BI14" s="396"/>
      <c r="BJ14" s="396"/>
      <c r="BK14" s="396"/>
      <c r="BL14" s="396"/>
      <c r="BM14" s="396"/>
      <c r="BN14" s="396"/>
      <c r="BO14" s="396"/>
      <c r="BP14" s="396"/>
      <c r="BQ14" s="396"/>
      <c r="BR14" s="396"/>
      <c r="BS14" s="396"/>
      <c r="BT14" s="396"/>
      <c r="BU14" s="396"/>
      <c r="BV14" s="396"/>
      <c r="BW14" s="396"/>
      <c r="BX14" s="396"/>
      <c r="BY14" s="396"/>
      <c r="BZ14" s="396"/>
      <c r="CA14" s="396"/>
      <c r="CB14" s="396"/>
      <c r="CC14" s="396"/>
      <c r="CD14" s="396"/>
      <c r="CE14" s="396"/>
      <c r="CO14" s="159"/>
    </row>
    <row r="15" spans="1:93" x14ac:dyDescent="0.2">
      <c r="A15" s="165" t="s">
        <v>318</v>
      </c>
      <c r="B15" s="141" t="s">
        <v>101</v>
      </c>
      <c r="C15" s="135" t="str">
        <f>'4i_Exports'!C15</f>
        <v>CHINA</v>
      </c>
      <c r="E15" s="493" t="str">
        <f>'4i_Exports'!E15</f>
        <v xml:space="preserve">الصين </v>
      </c>
      <c r="F15" s="140"/>
      <c r="G15" s="140"/>
      <c r="H15" s="140"/>
      <c r="I15" s="140"/>
      <c r="J15" s="140"/>
      <c r="K15" s="140"/>
      <c r="L15" s="140"/>
      <c r="M15" s="140"/>
      <c r="N15" s="140"/>
      <c r="O15" s="140"/>
      <c r="P15" s="140"/>
      <c r="Q15" s="140"/>
      <c r="R15" s="140"/>
      <c r="S15" s="140"/>
      <c r="T15" s="140"/>
      <c r="U15" s="140"/>
      <c r="V15" s="140"/>
      <c r="W15" s="140"/>
      <c r="X15" s="140"/>
      <c r="Y15" s="140"/>
      <c r="Z15" s="140"/>
      <c r="AA15" s="140"/>
      <c r="AB15" s="762">
        <v>0</v>
      </c>
      <c r="BH15" s="670" t="str">
        <f t="shared" si="0"/>
        <v xml:space="preserve">الصين </v>
      </c>
      <c r="BI15" s="396"/>
      <c r="BJ15" s="396"/>
      <c r="BK15" s="396"/>
      <c r="BL15" s="396"/>
      <c r="BM15" s="396"/>
      <c r="BN15" s="396"/>
      <c r="BO15" s="396"/>
      <c r="BP15" s="396"/>
      <c r="BQ15" s="396"/>
      <c r="BR15" s="396"/>
      <c r="BS15" s="396"/>
      <c r="BT15" s="396"/>
      <c r="BU15" s="396"/>
      <c r="BV15" s="396"/>
      <c r="BW15" s="396"/>
      <c r="BX15" s="396"/>
      <c r="BY15" s="396"/>
      <c r="BZ15" s="396"/>
      <c r="CA15" s="396"/>
      <c r="CB15" s="396"/>
      <c r="CC15" s="396"/>
      <c r="CD15" s="396"/>
      <c r="CE15" s="396"/>
      <c r="CO15" s="159"/>
    </row>
    <row r="16" spans="1:93" x14ac:dyDescent="0.2">
      <c r="A16" s="165" t="s">
        <v>318</v>
      </c>
      <c r="B16" s="141" t="s">
        <v>101</v>
      </c>
      <c r="C16" s="135" t="str">
        <f>'4i_Exports'!C16</f>
        <v>TAIPEI</v>
      </c>
      <c r="E16" s="493" t="str">
        <f>'4i_Exports'!E16</f>
        <v xml:space="preserve">تايبيه الصينية </v>
      </c>
      <c r="F16" s="140"/>
      <c r="G16" s="140"/>
      <c r="H16" s="140"/>
      <c r="I16" s="140"/>
      <c r="J16" s="140"/>
      <c r="K16" s="140"/>
      <c r="L16" s="140"/>
      <c r="M16" s="140"/>
      <c r="N16" s="140"/>
      <c r="O16" s="140"/>
      <c r="P16" s="140"/>
      <c r="Q16" s="140"/>
      <c r="R16" s="140"/>
      <c r="S16" s="140"/>
      <c r="T16" s="140"/>
      <c r="U16" s="140"/>
      <c r="V16" s="140"/>
      <c r="W16" s="140"/>
      <c r="X16" s="140"/>
      <c r="Y16" s="140"/>
      <c r="Z16" s="140"/>
      <c r="AA16" s="140"/>
      <c r="AB16" s="762">
        <v>0</v>
      </c>
      <c r="BH16" s="670" t="str">
        <f t="shared" si="0"/>
        <v xml:space="preserve">تايبيه الصينية </v>
      </c>
      <c r="BI16" s="396"/>
      <c r="BJ16" s="396"/>
      <c r="BK16" s="396"/>
      <c r="BL16" s="396"/>
      <c r="BM16" s="396"/>
      <c r="BN16" s="396"/>
      <c r="BO16" s="396"/>
      <c r="BP16" s="396"/>
      <c r="BQ16" s="396"/>
      <c r="BR16" s="396"/>
      <c r="BS16" s="396"/>
      <c r="BT16" s="396"/>
      <c r="BU16" s="396"/>
      <c r="BV16" s="396"/>
      <c r="BW16" s="396"/>
      <c r="BX16" s="396"/>
      <c r="BY16" s="396"/>
      <c r="BZ16" s="396"/>
      <c r="CA16" s="396"/>
      <c r="CB16" s="396"/>
      <c r="CC16" s="396"/>
      <c r="CD16" s="396"/>
      <c r="CE16" s="396"/>
      <c r="CO16" s="159"/>
    </row>
    <row r="17" spans="1:93" x14ac:dyDescent="0.2">
      <c r="A17" s="165" t="s">
        <v>318</v>
      </c>
      <c r="B17" s="141" t="s">
        <v>101</v>
      </c>
      <c r="C17" s="135" t="str">
        <f>'4i_Exports'!C17</f>
        <v>CROATIA</v>
      </c>
      <c r="E17" s="493" t="str">
        <f>'4i_Exports'!E17</f>
        <v xml:space="preserve">كرواتيا </v>
      </c>
      <c r="F17" s="140"/>
      <c r="G17" s="140"/>
      <c r="H17" s="140"/>
      <c r="I17" s="140"/>
      <c r="J17" s="140"/>
      <c r="K17" s="140"/>
      <c r="L17" s="140"/>
      <c r="M17" s="140"/>
      <c r="N17" s="140"/>
      <c r="O17" s="140"/>
      <c r="P17" s="140"/>
      <c r="Q17" s="140"/>
      <c r="R17" s="140"/>
      <c r="S17" s="140"/>
      <c r="T17" s="140"/>
      <c r="U17" s="140"/>
      <c r="V17" s="140"/>
      <c r="W17" s="140"/>
      <c r="X17" s="140"/>
      <c r="Y17" s="140"/>
      <c r="Z17" s="140"/>
      <c r="AA17" s="140"/>
      <c r="AB17" s="762">
        <v>0</v>
      </c>
      <c r="BH17" s="670" t="str">
        <f t="shared" si="0"/>
        <v xml:space="preserve">كرواتيا </v>
      </c>
      <c r="BI17" s="396"/>
      <c r="BJ17" s="396"/>
      <c r="BK17" s="396"/>
      <c r="BL17" s="396"/>
      <c r="BM17" s="396"/>
      <c r="BN17" s="396"/>
      <c r="BO17" s="396"/>
      <c r="BP17" s="396"/>
      <c r="BQ17" s="396"/>
      <c r="BR17" s="396"/>
      <c r="BS17" s="396"/>
      <c r="BT17" s="396"/>
      <c r="BU17" s="396"/>
      <c r="BV17" s="396"/>
      <c r="BW17" s="396"/>
      <c r="BX17" s="396"/>
      <c r="BY17" s="396"/>
      <c r="BZ17" s="396"/>
      <c r="CA17" s="396"/>
      <c r="CB17" s="396"/>
      <c r="CC17" s="396"/>
      <c r="CD17" s="396"/>
      <c r="CE17" s="396"/>
      <c r="CO17" s="159"/>
    </row>
    <row r="18" spans="1:93" x14ac:dyDescent="0.2">
      <c r="A18" s="165" t="s">
        <v>318</v>
      </c>
      <c r="B18" s="141" t="s">
        <v>101</v>
      </c>
      <c r="C18" s="135" t="str">
        <f>'4i_Exports'!C18</f>
        <v>CYPRUS</v>
      </c>
      <c r="E18" s="493" t="str">
        <f>'4i_Exports'!E18</f>
        <v xml:space="preserve">قبرص </v>
      </c>
      <c r="F18" s="140"/>
      <c r="G18" s="140"/>
      <c r="H18" s="140"/>
      <c r="I18" s="140"/>
      <c r="J18" s="140"/>
      <c r="K18" s="140"/>
      <c r="L18" s="140"/>
      <c r="M18" s="140"/>
      <c r="N18" s="140"/>
      <c r="O18" s="140"/>
      <c r="P18" s="140"/>
      <c r="Q18" s="140"/>
      <c r="R18" s="140"/>
      <c r="S18" s="140"/>
      <c r="T18" s="140"/>
      <c r="U18" s="140"/>
      <c r="V18" s="140"/>
      <c r="W18" s="140"/>
      <c r="X18" s="140"/>
      <c r="Y18" s="140"/>
      <c r="Z18" s="140"/>
      <c r="AA18" s="140"/>
      <c r="AB18" s="762">
        <v>0</v>
      </c>
      <c r="BH18" s="670" t="str">
        <f t="shared" si="0"/>
        <v xml:space="preserve">قبرص </v>
      </c>
      <c r="BI18" s="396"/>
      <c r="BJ18" s="396"/>
      <c r="BK18" s="396"/>
      <c r="BL18" s="396"/>
      <c r="BM18" s="396"/>
      <c r="BN18" s="396"/>
      <c r="BO18" s="396"/>
      <c r="BP18" s="396"/>
      <c r="BQ18" s="396"/>
      <c r="BR18" s="396"/>
      <c r="BS18" s="396"/>
      <c r="BT18" s="396"/>
      <c r="BU18" s="396"/>
      <c r="BV18" s="396"/>
      <c r="BW18" s="396"/>
      <c r="BX18" s="396"/>
      <c r="BY18" s="396"/>
      <c r="BZ18" s="396"/>
      <c r="CA18" s="396"/>
      <c r="CB18" s="396"/>
      <c r="CC18" s="396"/>
      <c r="CD18" s="396"/>
      <c r="CE18" s="396"/>
      <c r="CO18" s="159"/>
    </row>
    <row r="19" spans="1:93" x14ac:dyDescent="0.2">
      <c r="A19" s="165" t="s">
        <v>318</v>
      </c>
      <c r="B19" s="141" t="s">
        <v>101</v>
      </c>
      <c r="C19" s="135" t="str">
        <f>'4i_Exports'!C19</f>
        <v>CZECH</v>
      </c>
      <c r="E19" s="493" t="str">
        <f>'4i_Exports'!E19</f>
        <v xml:space="preserve">الجمهورية التشيكية </v>
      </c>
      <c r="F19" s="140"/>
      <c r="G19" s="140"/>
      <c r="H19" s="140"/>
      <c r="I19" s="140"/>
      <c r="J19" s="140"/>
      <c r="K19" s="140"/>
      <c r="L19" s="140"/>
      <c r="M19" s="140"/>
      <c r="N19" s="140"/>
      <c r="O19" s="140"/>
      <c r="P19" s="140"/>
      <c r="Q19" s="140"/>
      <c r="R19" s="140"/>
      <c r="S19" s="140"/>
      <c r="T19" s="140"/>
      <c r="U19" s="140"/>
      <c r="V19" s="140"/>
      <c r="W19" s="140"/>
      <c r="X19" s="140"/>
      <c r="Y19" s="140"/>
      <c r="Z19" s="140"/>
      <c r="AA19" s="140"/>
      <c r="AB19" s="762">
        <v>0</v>
      </c>
      <c r="BH19" s="670" t="str">
        <f t="shared" si="0"/>
        <v xml:space="preserve">الجمهورية التشيكية </v>
      </c>
      <c r="BI19" s="396"/>
      <c r="BJ19" s="396"/>
      <c r="BK19" s="396"/>
      <c r="BL19" s="396"/>
      <c r="BM19" s="396"/>
      <c r="BN19" s="396"/>
      <c r="BO19" s="396"/>
      <c r="BP19" s="396"/>
      <c r="BQ19" s="396"/>
      <c r="BR19" s="396"/>
      <c r="BS19" s="396"/>
      <c r="BT19" s="396"/>
      <c r="BU19" s="396"/>
      <c r="BV19" s="396"/>
      <c r="BW19" s="396"/>
      <c r="BX19" s="396"/>
      <c r="BY19" s="396"/>
      <c r="BZ19" s="396"/>
      <c r="CA19" s="396"/>
      <c r="CB19" s="396"/>
      <c r="CC19" s="396"/>
      <c r="CD19" s="396"/>
      <c r="CE19" s="396"/>
      <c r="CO19" s="159"/>
    </row>
    <row r="20" spans="1:93" x14ac:dyDescent="0.2">
      <c r="A20" s="165" t="s">
        <v>318</v>
      </c>
      <c r="B20" s="141" t="s">
        <v>101</v>
      </c>
      <c r="C20" s="135" t="str">
        <f>'4i_Exports'!C20</f>
        <v>DENMARK</v>
      </c>
      <c r="E20" s="493" t="str">
        <f>'4i_Exports'!E20</f>
        <v xml:space="preserve">الدنمارك </v>
      </c>
      <c r="F20" s="140"/>
      <c r="G20" s="140"/>
      <c r="H20" s="140"/>
      <c r="I20" s="140"/>
      <c r="J20" s="140"/>
      <c r="K20" s="140"/>
      <c r="L20" s="140"/>
      <c r="M20" s="140"/>
      <c r="N20" s="140"/>
      <c r="O20" s="140"/>
      <c r="P20" s="140"/>
      <c r="Q20" s="140"/>
      <c r="R20" s="140"/>
      <c r="S20" s="140"/>
      <c r="T20" s="140"/>
      <c r="U20" s="140"/>
      <c r="V20" s="140"/>
      <c r="W20" s="140"/>
      <c r="X20" s="140"/>
      <c r="Y20" s="140"/>
      <c r="Z20" s="140"/>
      <c r="AA20" s="140"/>
      <c r="AB20" s="762">
        <v>0</v>
      </c>
      <c r="BH20" s="670" t="str">
        <f t="shared" si="0"/>
        <v xml:space="preserve">الدنمارك </v>
      </c>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O20" s="159"/>
    </row>
    <row r="21" spans="1:93" x14ac:dyDescent="0.2">
      <c r="A21" s="165" t="s">
        <v>318</v>
      </c>
      <c r="B21" s="141" t="s">
        <v>101</v>
      </c>
      <c r="C21" s="135" t="str">
        <f>'4i_Exports'!C21</f>
        <v>DOMINICANR</v>
      </c>
      <c r="E21" s="493" t="str">
        <f>'4i_Exports'!E21</f>
        <v xml:space="preserve">جمهورية الدومينيكان </v>
      </c>
      <c r="F21" s="140"/>
      <c r="G21" s="140"/>
      <c r="H21" s="140"/>
      <c r="I21" s="140"/>
      <c r="J21" s="140"/>
      <c r="K21" s="140"/>
      <c r="L21" s="140"/>
      <c r="M21" s="140"/>
      <c r="N21" s="140"/>
      <c r="O21" s="140"/>
      <c r="P21" s="140"/>
      <c r="Q21" s="140"/>
      <c r="R21" s="140"/>
      <c r="S21" s="140"/>
      <c r="T21" s="140"/>
      <c r="U21" s="140"/>
      <c r="V21" s="140"/>
      <c r="W21" s="140"/>
      <c r="X21" s="140"/>
      <c r="Y21" s="140"/>
      <c r="Z21" s="140"/>
      <c r="AA21" s="140"/>
      <c r="AB21" s="762">
        <v>0</v>
      </c>
      <c r="BH21" s="670" t="str">
        <f t="shared" si="0"/>
        <v xml:space="preserve">جمهورية الدومينيكان </v>
      </c>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O21" s="159"/>
    </row>
    <row r="22" spans="1:93" x14ac:dyDescent="0.2">
      <c r="A22" s="165" t="s">
        <v>318</v>
      </c>
      <c r="B22" s="141" t="s">
        <v>101</v>
      </c>
      <c r="C22" s="135" t="str">
        <f>'4i_Exports'!C22</f>
        <v>ESTONIA</v>
      </c>
      <c r="E22" s="493" t="str">
        <f>'4i_Exports'!E22</f>
        <v xml:space="preserve">استونيا </v>
      </c>
      <c r="F22" s="140"/>
      <c r="G22" s="140"/>
      <c r="H22" s="140"/>
      <c r="I22" s="140"/>
      <c r="J22" s="140"/>
      <c r="K22" s="140"/>
      <c r="L22" s="140"/>
      <c r="M22" s="140"/>
      <c r="N22" s="140"/>
      <c r="O22" s="140"/>
      <c r="P22" s="140"/>
      <c r="Q22" s="140"/>
      <c r="R22" s="140"/>
      <c r="S22" s="140"/>
      <c r="T22" s="140"/>
      <c r="U22" s="140"/>
      <c r="V22" s="140"/>
      <c r="W22" s="140"/>
      <c r="X22" s="140"/>
      <c r="Y22" s="140"/>
      <c r="Z22" s="140"/>
      <c r="AA22" s="140"/>
      <c r="AB22" s="762">
        <v>0</v>
      </c>
      <c r="BH22" s="670" t="str">
        <f t="shared" si="0"/>
        <v xml:space="preserve">استونيا </v>
      </c>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O22" s="159"/>
    </row>
    <row r="23" spans="1:93" x14ac:dyDescent="0.2">
      <c r="A23" s="165" t="s">
        <v>318</v>
      </c>
      <c r="B23" s="141" t="s">
        <v>101</v>
      </c>
      <c r="C23" s="135" t="str">
        <f>'4i_Exports'!C23</f>
        <v>FINLAND</v>
      </c>
      <c r="E23" s="493" t="str">
        <f>'4i_Exports'!E23</f>
        <v xml:space="preserve">فنلندا </v>
      </c>
      <c r="F23" s="140"/>
      <c r="G23" s="140"/>
      <c r="H23" s="140"/>
      <c r="I23" s="140"/>
      <c r="J23" s="140"/>
      <c r="K23" s="140"/>
      <c r="L23" s="140"/>
      <c r="M23" s="140"/>
      <c r="N23" s="140"/>
      <c r="O23" s="140"/>
      <c r="P23" s="140"/>
      <c r="Q23" s="140"/>
      <c r="R23" s="140"/>
      <c r="S23" s="140"/>
      <c r="T23" s="140"/>
      <c r="U23" s="140"/>
      <c r="V23" s="140"/>
      <c r="W23" s="140"/>
      <c r="X23" s="140"/>
      <c r="Y23" s="140"/>
      <c r="Z23" s="140"/>
      <c r="AA23" s="140"/>
      <c r="AB23" s="762">
        <v>0</v>
      </c>
      <c r="BH23" s="670" t="str">
        <f t="shared" si="0"/>
        <v xml:space="preserve">فنلندا </v>
      </c>
      <c r="BI23" s="396"/>
      <c r="BJ23" s="396"/>
      <c r="BK23" s="396"/>
      <c r="BL23" s="396"/>
      <c r="BM23" s="396"/>
      <c r="BN23" s="396"/>
      <c r="BO23" s="396"/>
      <c r="BP23" s="396"/>
      <c r="BQ23" s="396"/>
      <c r="BR23" s="396"/>
      <c r="BS23" s="396"/>
      <c r="BT23" s="396"/>
      <c r="BU23" s="396"/>
      <c r="BV23" s="396"/>
      <c r="BW23" s="396"/>
      <c r="BX23" s="396"/>
      <c r="BY23" s="396"/>
      <c r="BZ23" s="396"/>
      <c r="CA23" s="396"/>
      <c r="CB23" s="396"/>
      <c r="CC23" s="396"/>
      <c r="CD23" s="396"/>
      <c r="CE23" s="396"/>
      <c r="CO23" s="159"/>
    </row>
    <row r="24" spans="1:93" x14ac:dyDescent="0.2">
      <c r="A24" s="165" t="s">
        <v>318</v>
      </c>
      <c r="B24" s="141" t="s">
        <v>101</v>
      </c>
      <c r="C24" s="135" t="str">
        <f>'4i_Exports'!C24</f>
        <v>FRANCE</v>
      </c>
      <c r="E24" s="493" t="str">
        <f>'4i_Exports'!E24</f>
        <v xml:space="preserve">فرنسا </v>
      </c>
      <c r="F24" s="140"/>
      <c r="G24" s="140"/>
      <c r="H24" s="140"/>
      <c r="I24" s="140"/>
      <c r="J24" s="140"/>
      <c r="K24" s="140"/>
      <c r="L24" s="140"/>
      <c r="M24" s="140"/>
      <c r="N24" s="140"/>
      <c r="O24" s="140"/>
      <c r="P24" s="140"/>
      <c r="Q24" s="140"/>
      <c r="R24" s="140"/>
      <c r="S24" s="140"/>
      <c r="T24" s="140"/>
      <c r="U24" s="140"/>
      <c r="V24" s="140"/>
      <c r="W24" s="140"/>
      <c r="X24" s="140"/>
      <c r="Y24" s="140"/>
      <c r="Z24" s="140"/>
      <c r="AA24" s="140"/>
      <c r="AB24" s="762">
        <v>0</v>
      </c>
      <c r="BH24" s="670" t="str">
        <f t="shared" si="0"/>
        <v xml:space="preserve">فرنسا </v>
      </c>
      <c r="BI24" s="396"/>
      <c r="BJ24" s="396"/>
      <c r="BK24" s="396"/>
      <c r="BL24" s="396"/>
      <c r="BM24" s="396"/>
      <c r="BN24" s="396"/>
      <c r="BO24" s="396"/>
      <c r="BP24" s="396"/>
      <c r="BQ24" s="396"/>
      <c r="BR24" s="396"/>
      <c r="BS24" s="396"/>
      <c r="BT24" s="396"/>
      <c r="BU24" s="396"/>
      <c r="BV24" s="396"/>
      <c r="BW24" s="396"/>
      <c r="BX24" s="396"/>
      <c r="BY24" s="396"/>
      <c r="BZ24" s="396"/>
      <c r="CA24" s="396"/>
      <c r="CB24" s="396"/>
      <c r="CC24" s="396"/>
      <c r="CD24" s="396"/>
      <c r="CE24" s="396"/>
      <c r="CO24" s="159"/>
    </row>
    <row r="25" spans="1:93" x14ac:dyDescent="0.2">
      <c r="A25" s="165" t="s">
        <v>318</v>
      </c>
      <c r="B25" s="141" t="s">
        <v>101</v>
      </c>
      <c r="C25" s="135" t="str">
        <f>'4i_Exports'!C25</f>
        <v>GEORGIA</v>
      </c>
      <c r="E25" s="493" t="str">
        <f>'4i_Exports'!E25</f>
        <v xml:space="preserve">جورجيا </v>
      </c>
      <c r="F25" s="140"/>
      <c r="G25" s="140"/>
      <c r="H25" s="140"/>
      <c r="I25" s="140"/>
      <c r="J25" s="140"/>
      <c r="K25" s="140"/>
      <c r="L25" s="140"/>
      <c r="M25" s="140"/>
      <c r="N25" s="140"/>
      <c r="O25" s="140"/>
      <c r="P25" s="140"/>
      <c r="Q25" s="140"/>
      <c r="R25" s="140"/>
      <c r="S25" s="140"/>
      <c r="T25" s="140"/>
      <c r="U25" s="140"/>
      <c r="V25" s="140"/>
      <c r="W25" s="140"/>
      <c r="X25" s="140"/>
      <c r="Y25" s="140"/>
      <c r="Z25" s="140"/>
      <c r="AA25" s="140"/>
      <c r="AB25" s="762">
        <v>0</v>
      </c>
      <c r="BH25" s="670" t="str">
        <f t="shared" si="0"/>
        <v xml:space="preserve">جورجيا </v>
      </c>
      <c r="BI25" s="396"/>
      <c r="BJ25" s="396"/>
      <c r="BK25" s="396"/>
      <c r="BL25" s="396"/>
      <c r="BM25" s="396"/>
      <c r="BN25" s="396"/>
      <c r="BO25" s="396"/>
      <c r="BP25" s="396"/>
      <c r="BQ25" s="396"/>
      <c r="BR25" s="396"/>
      <c r="BS25" s="396"/>
      <c r="BT25" s="396"/>
      <c r="BU25" s="396"/>
      <c r="BV25" s="396"/>
      <c r="BW25" s="396"/>
      <c r="BX25" s="396"/>
      <c r="BY25" s="396"/>
      <c r="BZ25" s="396"/>
      <c r="CA25" s="396"/>
      <c r="CB25" s="396"/>
      <c r="CC25" s="396"/>
      <c r="CD25" s="396"/>
      <c r="CE25" s="396"/>
      <c r="CO25" s="159"/>
    </row>
    <row r="26" spans="1:93" x14ac:dyDescent="0.2">
      <c r="A26" s="165" t="s">
        <v>318</v>
      </c>
      <c r="B26" s="141" t="s">
        <v>101</v>
      </c>
      <c r="C26" s="135" t="str">
        <f>'4i_Exports'!C26</f>
        <v>GERMANY</v>
      </c>
      <c r="E26" s="493" t="str">
        <f>'4i_Exports'!E26</f>
        <v xml:space="preserve">ألمانيا </v>
      </c>
      <c r="F26" s="140"/>
      <c r="G26" s="140"/>
      <c r="H26" s="140"/>
      <c r="I26" s="140"/>
      <c r="J26" s="140"/>
      <c r="K26" s="140"/>
      <c r="L26" s="140"/>
      <c r="M26" s="140"/>
      <c r="N26" s="140"/>
      <c r="O26" s="140"/>
      <c r="P26" s="140"/>
      <c r="Q26" s="140"/>
      <c r="R26" s="140"/>
      <c r="S26" s="140"/>
      <c r="T26" s="140"/>
      <c r="U26" s="140"/>
      <c r="V26" s="140"/>
      <c r="W26" s="140"/>
      <c r="X26" s="140"/>
      <c r="Y26" s="140"/>
      <c r="Z26" s="140"/>
      <c r="AA26" s="140"/>
      <c r="AB26" s="762">
        <v>0</v>
      </c>
      <c r="BH26" s="670" t="str">
        <f t="shared" si="0"/>
        <v xml:space="preserve">ألمانيا </v>
      </c>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O26" s="159"/>
    </row>
    <row r="27" spans="1:93" x14ac:dyDescent="0.2">
      <c r="A27" s="165" t="s">
        <v>318</v>
      </c>
      <c r="B27" s="141" t="s">
        <v>101</v>
      </c>
      <c r="C27" s="135" t="str">
        <f>'4i_Exports'!C27</f>
        <v>GREECE</v>
      </c>
      <c r="E27" s="493" t="str">
        <f>'4i_Exports'!E27</f>
        <v xml:space="preserve">يونان </v>
      </c>
      <c r="F27" s="140"/>
      <c r="G27" s="140"/>
      <c r="H27" s="140"/>
      <c r="I27" s="140"/>
      <c r="J27" s="140"/>
      <c r="K27" s="140"/>
      <c r="L27" s="140"/>
      <c r="M27" s="140"/>
      <c r="N27" s="140"/>
      <c r="O27" s="140"/>
      <c r="P27" s="140"/>
      <c r="Q27" s="140"/>
      <c r="R27" s="140"/>
      <c r="S27" s="140"/>
      <c r="T27" s="140"/>
      <c r="U27" s="140"/>
      <c r="V27" s="140"/>
      <c r="W27" s="140"/>
      <c r="X27" s="140"/>
      <c r="Y27" s="140"/>
      <c r="Z27" s="140"/>
      <c r="AA27" s="140"/>
      <c r="AB27" s="762">
        <v>0</v>
      </c>
      <c r="BH27" s="670" t="str">
        <f t="shared" si="0"/>
        <v xml:space="preserve">يونان </v>
      </c>
      <c r="BI27" s="396"/>
      <c r="BJ27" s="396"/>
      <c r="BK27" s="396"/>
      <c r="BL27" s="396"/>
      <c r="BM27" s="396"/>
      <c r="BN27" s="396"/>
      <c r="BO27" s="396"/>
      <c r="BP27" s="396"/>
      <c r="BQ27" s="396"/>
      <c r="BR27" s="396"/>
      <c r="BS27" s="396"/>
      <c r="BT27" s="396"/>
      <c r="BU27" s="396"/>
      <c r="BV27" s="396"/>
      <c r="BW27" s="396"/>
      <c r="BX27" s="396"/>
      <c r="BY27" s="396"/>
      <c r="BZ27" s="396"/>
      <c r="CA27" s="396"/>
      <c r="CB27" s="396"/>
      <c r="CC27" s="396"/>
      <c r="CD27" s="396"/>
      <c r="CE27" s="396"/>
      <c r="CO27" s="159"/>
    </row>
    <row r="28" spans="1:93" x14ac:dyDescent="0.2">
      <c r="A28" s="165" t="s">
        <v>318</v>
      </c>
      <c r="B28" s="141" t="s">
        <v>101</v>
      </c>
      <c r="C28" s="135" t="str">
        <f>'4i_Exports'!C28</f>
        <v>HUNGARY</v>
      </c>
      <c r="E28" s="493" t="str">
        <f>'4i_Exports'!E28</f>
        <v xml:space="preserve">هنغاريا </v>
      </c>
      <c r="F28" s="140"/>
      <c r="G28" s="140"/>
      <c r="H28" s="140"/>
      <c r="I28" s="140"/>
      <c r="J28" s="140"/>
      <c r="K28" s="140"/>
      <c r="L28" s="140"/>
      <c r="M28" s="140"/>
      <c r="N28" s="140"/>
      <c r="O28" s="140"/>
      <c r="P28" s="140"/>
      <c r="Q28" s="140"/>
      <c r="R28" s="140"/>
      <c r="S28" s="140"/>
      <c r="T28" s="140"/>
      <c r="U28" s="140"/>
      <c r="V28" s="140"/>
      <c r="W28" s="140"/>
      <c r="X28" s="140"/>
      <c r="Y28" s="140"/>
      <c r="Z28" s="140"/>
      <c r="AA28" s="140"/>
      <c r="AB28" s="762">
        <v>0</v>
      </c>
      <c r="BH28" s="670" t="str">
        <f t="shared" si="0"/>
        <v xml:space="preserve">هنغاريا </v>
      </c>
      <c r="BI28" s="396"/>
      <c r="BJ28" s="396"/>
      <c r="BK28" s="396"/>
      <c r="BL28" s="396"/>
      <c r="BM28" s="396"/>
      <c r="BN28" s="396"/>
      <c r="BO28" s="396"/>
      <c r="BP28" s="396"/>
      <c r="BQ28" s="396"/>
      <c r="BR28" s="396"/>
      <c r="BS28" s="396"/>
      <c r="BT28" s="396"/>
      <c r="BU28" s="396"/>
      <c r="BV28" s="396"/>
      <c r="BW28" s="396"/>
      <c r="BX28" s="396"/>
      <c r="BY28" s="396"/>
      <c r="BZ28" s="396"/>
      <c r="CA28" s="396"/>
      <c r="CB28" s="396"/>
      <c r="CC28" s="396"/>
      <c r="CD28" s="396"/>
      <c r="CE28" s="396"/>
      <c r="CO28" s="159"/>
    </row>
    <row r="29" spans="1:93" x14ac:dyDescent="0.2">
      <c r="A29" s="165" t="s">
        <v>318</v>
      </c>
      <c r="B29" s="141" t="s">
        <v>101</v>
      </c>
      <c r="C29" s="135" t="str">
        <f>'4i_Exports'!C29</f>
        <v>INDIA</v>
      </c>
      <c r="E29" s="493" t="str">
        <f>'4i_Exports'!E29</f>
        <v xml:space="preserve">الهند </v>
      </c>
      <c r="F29" s="140"/>
      <c r="G29" s="140"/>
      <c r="H29" s="140"/>
      <c r="I29" s="140"/>
      <c r="J29" s="140"/>
      <c r="K29" s="140"/>
      <c r="L29" s="140"/>
      <c r="M29" s="140"/>
      <c r="N29" s="140"/>
      <c r="O29" s="140"/>
      <c r="P29" s="140"/>
      <c r="Q29" s="140"/>
      <c r="R29" s="140"/>
      <c r="S29" s="140"/>
      <c r="T29" s="140"/>
      <c r="U29" s="140"/>
      <c r="V29" s="140"/>
      <c r="W29" s="140"/>
      <c r="X29" s="140"/>
      <c r="Y29" s="140"/>
      <c r="Z29" s="140"/>
      <c r="AA29" s="140"/>
      <c r="AB29" s="762">
        <v>0</v>
      </c>
      <c r="BH29" s="670" t="str">
        <f t="shared" si="0"/>
        <v xml:space="preserve">الهند </v>
      </c>
      <c r="BI29" s="396"/>
      <c r="BJ29" s="396"/>
      <c r="BK29" s="396"/>
      <c r="BL29" s="396"/>
      <c r="BM29" s="396"/>
      <c r="BN29" s="396"/>
      <c r="BO29" s="396"/>
      <c r="BP29" s="396"/>
      <c r="BQ29" s="396"/>
      <c r="BR29" s="396"/>
      <c r="BS29" s="396"/>
      <c r="BT29" s="396"/>
      <c r="BU29" s="396"/>
      <c r="BV29" s="396"/>
      <c r="BW29" s="396"/>
      <c r="BX29" s="396"/>
      <c r="BY29" s="396"/>
      <c r="BZ29" s="396"/>
      <c r="CA29" s="396"/>
      <c r="CB29" s="396"/>
      <c r="CC29" s="396"/>
      <c r="CD29" s="396"/>
      <c r="CE29" s="396"/>
      <c r="CO29" s="159"/>
    </row>
    <row r="30" spans="1:93" x14ac:dyDescent="0.2">
      <c r="A30" s="165" t="s">
        <v>318</v>
      </c>
      <c r="B30" s="141" t="s">
        <v>101</v>
      </c>
      <c r="C30" s="135" t="str">
        <f>'4i_Exports'!C30</f>
        <v>IRELAND</v>
      </c>
      <c r="E30" s="493" t="str">
        <f>'4i_Exports'!E30</f>
        <v xml:space="preserve">ايرلندا </v>
      </c>
      <c r="F30" s="140"/>
      <c r="G30" s="140"/>
      <c r="H30" s="140"/>
      <c r="I30" s="140"/>
      <c r="J30" s="140"/>
      <c r="K30" s="140"/>
      <c r="L30" s="140"/>
      <c r="M30" s="140"/>
      <c r="N30" s="140"/>
      <c r="O30" s="140"/>
      <c r="P30" s="140"/>
      <c r="Q30" s="140"/>
      <c r="R30" s="140"/>
      <c r="S30" s="140"/>
      <c r="T30" s="140"/>
      <c r="U30" s="140"/>
      <c r="V30" s="140"/>
      <c r="W30" s="140"/>
      <c r="X30" s="140"/>
      <c r="Y30" s="140"/>
      <c r="Z30" s="140"/>
      <c r="AA30" s="140"/>
      <c r="AB30" s="762">
        <v>0</v>
      </c>
      <c r="BH30" s="670" t="str">
        <f t="shared" si="0"/>
        <v xml:space="preserve">ايرلندا </v>
      </c>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O30" s="159"/>
    </row>
    <row r="31" spans="1:93" x14ac:dyDescent="0.2">
      <c r="A31" s="165" t="s">
        <v>318</v>
      </c>
      <c r="B31" s="141" t="s">
        <v>101</v>
      </c>
      <c r="C31" s="135" t="str">
        <f>'4i_Exports'!C31</f>
        <v>ISRAEL</v>
      </c>
      <c r="E31" s="493" t="str">
        <f>'4i_Exports'!E31</f>
        <v xml:space="preserve">إسرائيل </v>
      </c>
      <c r="F31" s="140"/>
      <c r="G31" s="140"/>
      <c r="H31" s="140"/>
      <c r="I31" s="140"/>
      <c r="J31" s="140"/>
      <c r="K31" s="140"/>
      <c r="L31" s="140"/>
      <c r="M31" s="140"/>
      <c r="N31" s="140"/>
      <c r="O31" s="140"/>
      <c r="P31" s="140"/>
      <c r="Q31" s="140"/>
      <c r="R31" s="140"/>
      <c r="S31" s="140"/>
      <c r="T31" s="140"/>
      <c r="U31" s="140"/>
      <c r="V31" s="140"/>
      <c r="W31" s="140"/>
      <c r="X31" s="140"/>
      <c r="Y31" s="140"/>
      <c r="Z31" s="140"/>
      <c r="AA31" s="140"/>
      <c r="AB31" s="762">
        <v>0</v>
      </c>
      <c r="BH31" s="670" t="str">
        <f t="shared" si="0"/>
        <v xml:space="preserve">إسرائيل </v>
      </c>
      <c r="BI31" s="396"/>
      <c r="BJ31" s="396"/>
      <c r="BK31" s="396"/>
      <c r="BL31" s="396"/>
      <c r="BM31" s="396"/>
      <c r="BN31" s="396"/>
      <c r="BO31" s="396"/>
      <c r="BP31" s="396"/>
      <c r="BQ31" s="396"/>
      <c r="BR31" s="396"/>
      <c r="BS31" s="396"/>
      <c r="BT31" s="396"/>
      <c r="BU31" s="396"/>
      <c r="BV31" s="396"/>
      <c r="BW31" s="396"/>
      <c r="BX31" s="396"/>
      <c r="BY31" s="396"/>
      <c r="BZ31" s="396"/>
      <c r="CA31" s="396"/>
      <c r="CB31" s="396"/>
      <c r="CC31" s="396"/>
      <c r="CD31" s="396"/>
      <c r="CE31" s="396"/>
      <c r="CO31" s="159"/>
    </row>
    <row r="32" spans="1:93" x14ac:dyDescent="0.2">
      <c r="A32" s="165" t="s">
        <v>318</v>
      </c>
      <c r="B32" s="141" t="s">
        <v>101</v>
      </c>
      <c r="C32" s="135" t="str">
        <f>'4i_Exports'!C32</f>
        <v>ITALY</v>
      </c>
      <c r="E32" s="493" t="str">
        <f>'4i_Exports'!E32</f>
        <v xml:space="preserve">إيطاليا </v>
      </c>
      <c r="F32" s="140"/>
      <c r="G32" s="140"/>
      <c r="H32" s="140"/>
      <c r="I32" s="140"/>
      <c r="J32" s="140"/>
      <c r="K32" s="140"/>
      <c r="L32" s="140"/>
      <c r="M32" s="140"/>
      <c r="N32" s="140"/>
      <c r="O32" s="140"/>
      <c r="P32" s="140"/>
      <c r="Q32" s="140"/>
      <c r="R32" s="140"/>
      <c r="S32" s="140"/>
      <c r="T32" s="140"/>
      <c r="U32" s="140"/>
      <c r="V32" s="140"/>
      <c r="W32" s="140"/>
      <c r="X32" s="140"/>
      <c r="Y32" s="140"/>
      <c r="Z32" s="140"/>
      <c r="AA32" s="140"/>
      <c r="AB32" s="762">
        <v>0</v>
      </c>
      <c r="BH32" s="670" t="str">
        <f t="shared" si="0"/>
        <v xml:space="preserve">إيطاليا </v>
      </c>
      <c r="BI32" s="396"/>
      <c r="BJ32" s="396"/>
      <c r="BK32" s="396"/>
      <c r="BL32" s="396"/>
      <c r="BM32" s="396"/>
      <c r="BN32" s="396"/>
      <c r="BO32" s="396"/>
      <c r="BP32" s="396"/>
      <c r="BQ32" s="396"/>
      <c r="BR32" s="396"/>
      <c r="BS32" s="396"/>
      <c r="BT32" s="396"/>
      <c r="BU32" s="396"/>
      <c r="BV32" s="396"/>
      <c r="BW32" s="396"/>
      <c r="BX32" s="396"/>
      <c r="BY32" s="396"/>
      <c r="BZ32" s="396"/>
      <c r="CA32" s="396"/>
      <c r="CB32" s="396"/>
      <c r="CC32" s="396"/>
      <c r="CD32" s="396"/>
      <c r="CE32" s="396"/>
      <c r="CO32" s="159"/>
    </row>
    <row r="33" spans="1:93" x14ac:dyDescent="0.2">
      <c r="A33" s="165" t="s">
        <v>318</v>
      </c>
      <c r="B33" s="141" t="s">
        <v>101</v>
      </c>
      <c r="C33" s="135" t="str">
        <f>'4i_Exports'!C33</f>
        <v>JAPAN</v>
      </c>
      <c r="E33" s="493" t="str">
        <f>'4i_Exports'!E33</f>
        <v xml:space="preserve">اليابان </v>
      </c>
      <c r="F33" s="140"/>
      <c r="G33" s="140"/>
      <c r="H33" s="140"/>
      <c r="I33" s="140"/>
      <c r="J33" s="140"/>
      <c r="K33" s="140"/>
      <c r="L33" s="140"/>
      <c r="M33" s="140"/>
      <c r="N33" s="140"/>
      <c r="O33" s="140"/>
      <c r="P33" s="140"/>
      <c r="Q33" s="140"/>
      <c r="R33" s="140"/>
      <c r="S33" s="140"/>
      <c r="T33" s="140"/>
      <c r="U33" s="140"/>
      <c r="V33" s="140"/>
      <c r="W33" s="140"/>
      <c r="X33" s="140"/>
      <c r="Y33" s="140"/>
      <c r="Z33" s="140"/>
      <c r="AA33" s="140"/>
      <c r="AB33" s="762">
        <v>0</v>
      </c>
      <c r="BH33" s="670" t="str">
        <f t="shared" si="0"/>
        <v xml:space="preserve">اليابان </v>
      </c>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6"/>
      <c r="CO33" s="159"/>
    </row>
    <row r="34" spans="1:93" x14ac:dyDescent="0.2">
      <c r="A34" s="165" t="s">
        <v>318</v>
      </c>
      <c r="B34" s="141" t="s">
        <v>101</v>
      </c>
      <c r="C34" s="135" t="str">
        <f>'4i_Exports'!C34</f>
        <v>KAZAKHSTAN</v>
      </c>
      <c r="E34" s="493" t="str">
        <f>'4i_Exports'!E34</f>
        <v xml:space="preserve">كازاخستان </v>
      </c>
      <c r="F34" s="140"/>
      <c r="G34" s="140"/>
      <c r="H34" s="140"/>
      <c r="I34" s="140"/>
      <c r="J34" s="140"/>
      <c r="K34" s="140"/>
      <c r="L34" s="140"/>
      <c r="M34" s="140"/>
      <c r="N34" s="140"/>
      <c r="O34" s="140"/>
      <c r="P34" s="140"/>
      <c r="Q34" s="140"/>
      <c r="R34" s="140"/>
      <c r="S34" s="140"/>
      <c r="T34" s="140"/>
      <c r="U34" s="140"/>
      <c r="V34" s="140"/>
      <c r="W34" s="140"/>
      <c r="X34" s="140"/>
      <c r="Y34" s="140"/>
      <c r="Z34" s="140"/>
      <c r="AA34" s="140"/>
      <c r="AB34" s="762">
        <v>0</v>
      </c>
      <c r="BH34" s="670" t="str">
        <f t="shared" si="0"/>
        <v xml:space="preserve">كازاخستان </v>
      </c>
      <c r="BI34" s="396"/>
      <c r="BJ34" s="396"/>
      <c r="BK34" s="396"/>
      <c r="BL34" s="396"/>
      <c r="BM34" s="396"/>
      <c r="BN34" s="396"/>
      <c r="BO34" s="396"/>
      <c r="BP34" s="396"/>
      <c r="BQ34" s="396"/>
      <c r="BR34" s="396"/>
      <c r="BS34" s="396"/>
      <c r="BT34" s="396"/>
      <c r="BU34" s="396"/>
      <c r="BV34" s="396"/>
      <c r="BW34" s="396"/>
      <c r="BX34" s="396"/>
      <c r="BY34" s="396"/>
      <c r="BZ34" s="396"/>
      <c r="CA34" s="396"/>
      <c r="CB34" s="396"/>
      <c r="CC34" s="396"/>
      <c r="CD34" s="396"/>
      <c r="CE34" s="396"/>
      <c r="CO34" s="159"/>
    </row>
    <row r="35" spans="1:93" x14ac:dyDescent="0.2">
      <c r="A35" s="165" t="s">
        <v>318</v>
      </c>
      <c r="B35" s="141" t="s">
        <v>101</v>
      </c>
      <c r="C35" s="135" t="str">
        <f>'4i_Exports'!C35</f>
        <v>KOREA</v>
      </c>
      <c r="E35" s="493" t="str">
        <f>'4i_Exports'!E35</f>
        <v xml:space="preserve">كوريا </v>
      </c>
      <c r="F35" s="140"/>
      <c r="G35" s="140"/>
      <c r="H35" s="140"/>
      <c r="I35" s="140"/>
      <c r="J35" s="140"/>
      <c r="K35" s="140"/>
      <c r="L35" s="140"/>
      <c r="M35" s="140"/>
      <c r="N35" s="140"/>
      <c r="O35" s="140"/>
      <c r="P35" s="140"/>
      <c r="Q35" s="140"/>
      <c r="R35" s="140"/>
      <c r="S35" s="140"/>
      <c r="T35" s="140"/>
      <c r="U35" s="140"/>
      <c r="V35" s="140"/>
      <c r="W35" s="140"/>
      <c r="X35" s="140"/>
      <c r="Y35" s="140"/>
      <c r="Z35" s="140"/>
      <c r="AA35" s="140"/>
      <c r="AB35" s="762">
        <v>0</v>
      </c>
      <c r="BH35" s="670" t="str">
        <f t="shared" si="0"/>
        <v xml:space="preserve">كوريا </v>
      </c>
      <c r="BI35" s="396"/>
      <c r="BJ35" s="396"/>
      <c r="BK35" s="396"/>
      <c r="BL35" s="396"/>
      <c r="BM35" s="396"/>
      <c r="BN35" s="396"/>
      <c r="BO35" s="396"/>
      <c r="BP35" s="396"/>
      <c r="BQ35" s="396"/>
      <c r="BR35" s="396"/>
      <c r="BS35" s="396"/>
      <c r="BT35" s="396"/>
      <c r="BU35" s="396"/>
      <c r="BV35" s="396"/>
      <c r="BW35" s="396"/>
      <c r="BX35" s="396"/>
      <c r="BY35" s="396"/>
      <c r="BZ35" s="396"/>
      <c r="CA35" s="396"/>
      <c r="CB35" s="396"/>
      <c r="CC35" s="396"/>
      <c r="CD35" s="396"/>
      <c r="CE35" s="396"/>
      <c r="CO35" s="159"/>
    </row>
    <row r="36" spans="1:93" x14ac:dyDescent="0.2">
      <c r="A36" s="165" t="s">
        <v>318</v>
      </c>
      <c r="B36" s="141" t="s">
        <v>101</v>
      </c>
      <c r="C36" s="135" t="str">
        <f>'4i_Exports'!C36</f>
        <v>KUWAIT</v>
      </c>
      <c r="E36" s="493" t="str">
        <f>'4i_Exports'!E36</f>
        <v xml:space="preserve">الكويت </v>
      </c>
      <c r="F36" s="140"/>
      <c r="G36" s="140"/>
      <c r="H36" s="140"/>
      <c r="I36" s="140"/>
      <c r="J36" s="140"/>
      <c r="K36" s="140"/>
      <c r="L36" s="140"/>
      <c r="M36" s="140"/>
      <c r="N36" s="140"/>
      <c r="O36" s="140"/>
      <c r="P36" s="140"/>
      <c r="Q36" s="140"/>
      <c r="R36" s="140"/>
      <c r="S36" s="140"/>
      <c r="T36" s="140"/>
      <c r="U36" s="140"/>
      <c r="V36" s="140"/>
      <c r="W36" s="140"/>
      <c r="X36" s="140"/>
      <c r="Y36" s="140"/>
      <c r="Z36" s="140"/>
      <c r="AA36" s="140"/>
      <c r="AB36" s="762">
        <v>0</v>
      </c>
      <c r="BH36" s="670" t="str">
        <f t="shared" si="0"/>
        <v xml:space="preserve">الكويت </v>
      </c>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6"/>
      <c r="CO36" s="159"/>
    </row>
    <row r="37" spans="1:93" x14ac:dyDescent="0.2">
      <c r="A37" s="165" t="s">
        <v>318</v>
      </c>
      <c r="B37" s="141" t="s">
        <v>101</v>
      </c>
      <c r="C37" s="135" t="str">
        <f>'4i_Exports'!C37</f>
        <v>KYRGYZSTAN</v>
      </c>
      <c r="E37" s="493" t="str">
        <f>'4i_Exports'!E37</f>
        <v xml:space="preserve">قيرغيزستان </v>
      </c>
      <c r="F37" s="140"/>
      <c r="G37" s="140"/>
      <c r="H37" s="140"/>
      <c r="I37" s="140"/>
      <c r="J37" s="140"/>
      <c r="K37" s="140"/>
      <c r="L37" s="140"/>
      <c r="M37" s="140"/>
      <c r="N37" s="140"/>
      <c r="O37" s="140"/>
      <c r="P37" s="140"/>
      <c r="Q37" s="140"/>
      <c r="R37" s="140"/>
      <c r="S37" s="140"/>
      <c r="T37" s="140"/>
      <c r="U37" s="140"/>
      <c r="V37" s="140"/>
      <c r="W37" s="140"/>
      <c r="X37" s="140"/>
      <c r="Y37" s="140"/>
      <c r="Z37" s="140"/>
      <c r="AA37" s="140"/>
      <c r="AB37" s="762">
        <v>0</v>
      </c>
      <c r="BH37" s="670" t="str">
        <f t="shared" si="0"/>
        <v xml:space="preserve">قيرغيزستان </v>
      </c>
      <c r="BI37" s="396"/>
      <c r="BJ37" s="396"/>
      <c r="BK37" s="396"/>
      <c r="BL37" s="396"/>
      <c r="BM37" s="396"/>
      <c r="BN37" s="396"/>
      <c r="BO37" s="396"/>
      <c r="BP37" s="396"/>
      <c r="BQ37" s="396"/>
      <c r="BR37" s="396"/>
      <c r="BS37" s="396"/>
      <c r="BT37" s="396"/>
      <c r="BU37" s="396"/>
      <c r="BV37" s="396"/>
      <c r="BW37" s="396"/>
      <c r="BX37" s="396"/>
      <c r="BY37" s="396"/>
      <c r="BZ37" s="396"/>
      <c r="CA37" s="396"/>
      <c r="CB37" s="396"/>
      <c r="CC37" s="396"/>
      <c r="CD37" s="396"/>
      <c r="CE37" s="396"/>
      <c r="CO37" s="159"/>
    </row>
    <row r="38" spans="1:93" x14ac:dyDescent="0.2">
      <c r="A38" s="165" t="s">
        <v>318</v>
      </c>
      <c r="B38" s="141" t="s">
        <v>101</v>
      </c>
      <c r="C38" s="135" t="str">
        <f>'4i_Exports'!C38</f>
        <v>LATVIA</v>
      </c>
      <c r="E38" s="493" t="str">
        <f>'4i_Exports'!E38</f>
        <v xml:space="preserve">لاتفيا </v>
      </c>
      <c r="F38" s="140"/>
      <c r="G38" s="140"/>
      <c r="H38" s="140"/>
      <c r="I38" s="140"/>
      <c r="J38" s="140"/>
      <c r="K38" s="140"/>
      <c r="L38" s="140"/>
      <c r="M38" s="140"/>
      <c r="N38" s="140"/>
      <c r="O38" s="140"/>
      <c r="P38" s="140"/>
      <c r="Q38" s="140"/>
      <c r="R38" s="140"/>
      <c r="S38" s="140"/>
      <c r="T38" s="140"/>
      <c r="U38" s="140"/>
      <c r="V38" s="140"/>
      <c r="W38" s="140"/>
      <c r="X38" s="140"/>
      <c r="Y38" s="140"/>
      <c r="Z38" s="140"/>
      <c r="AA38" s="140"/>
      <c r="AB38" s="762">
        <v>0</v>
      </c>
      <c r="BH38" s="670" t="str">
        <f t="shared" si="0"/>
        <v xml:space="preserve">لاتفيا </v>
      </c>
      <c r="BI38" s="396"/>
      <c r="BJ38" s="396"/>
      <c r="BK38" s="396"/>
      <c r="BL38" s="396"/>
      <c r="BM38" s="396"/>
      <c r="BN38" s="396"/>
      <c r="BO38" s="396"/>
      <c r="BP38" s="396"/>
      <c r="BQ38" s="396"/>
      <c r="BR38" s="396"/>
      <c r="BS38" s="396"/>
      <c r="BT38" s="396"/>
      <c r="BU38" s="396"/>
      <c r="BV38" s="396"/>
      <c r="BW38" s="396"/>
      <c r="BX38" s="396"/>
      <c r="BY38" s="396"/>
      <c r="BZ38" s="396"/>
      <c r="CA38" s="396"/>
      <c r="CB38" s="396"/>
      <c r="CC38" s="396"/>
      <c r="CD38" s="396"/>
      <c r="CE38" s="396"/>
      <c r="CO38" s="159"/>
    </row>
    <row r="39" spans="1:93" x14ac:dyDescent="0.2">
      <c r="A39" s="165" t="s">
        <v>318</v>
      </c>
      <c r="B39" s="141" t="s">
        <v>101</v>
      </c>
      <c r="C39" s="135" t="str">
        <f>'4i_Exports'!C39</f>
        <v>LITHUANIA</v>
      </c>
      <c r="E39" s="493" t="str">
        <f>'4i_Exports'!E39</f>
        <v xml:space="preserve">ليتوانيا </v>
      </c>
      <c r="F39" s="140"/>
      <c r="G39" s="140"/>
      <c r="H39" s="140"/>
      <c r="I39" s="140"/>
      <c r="J39" s="140"/>
      <c r="K39" s="140"/>
      <c r="L39" s="140"/>
      <c r="M39" s="140"/>
      <c r="N39" s="140"/>
      <c r="O39" s="140"/>
      <c r="P39" s="140"/>
      <c r="Q39" s="140"/>
      <c r="R39" s="140"/>
      <c r="S39" s="140"/>
      <c r="T39" s="140"/>
      <c r="U39" s="140"/>
      <c r="V39" s="140"/>
      <c r="W39" s="140"/>
      <c r="X39" s="140"/>
      <c r="Y39" s="140"/>
      <c r="Z39" s="140"/>
      <c r="AA39" s="140"/>
      <c r="AB39" s="762">
        <v>0</v>
      </c>
      <c r="BH39" s="670" t="str">
        <f t="shared" si="0"/>
        <v xml:space="preserve">ليتوانيا </v>
      </c>
      <c r="BI39" s="396"/>
      <c r="BJ39" s="396"/>
      <c r="BK39" s="396"/>
      <c r="BL39" s="396"/>
      <c r="BM39" s="396"/>
      <c r="BN39" s="396"/>
      <c r="BO39" s="396"/>
      <c r="BP39" s="396"/>
      <c r="BQ39" s="396"/>
      <c r="BR39" s="396"/>
      <c r="BS39" s="396"/>
      <c r="BT39" s="396"/>
      <c r="BU39" s="396"/>
      <c r="BV39" s="396"/>
      <c r="BW39" s="396"/>
      <c r="BX39" s="396"/>
      <c r="BY39" s="396"/>
      <c r="BZ39" s="396"/>
      <c r="CA39" s="396"/>
      <c r="CB39" s="396"/>
      <c r="CC39" s="396"/>
      <c r="CD39" s="396"/>
      <c r="CE39" s="396"/>
      <c r="CO39" s="159"/>
    </row>
    <row r="40" spans="1:93" x14ac:dyDescent="0.2">
      <c r="A40" s="165" t="s">
        <v>318</v>
      </c>
      <c r="B40" s="141" t="s">
        <v>101</v>
      </c>
      <c r="C40" s="135" t="str">
        <f>'4i_Exports'!C40</f>
        <v>LUXEMBOU</v>
      </c>
      <c r="E40" s="493" t="str">
        <f>'4i_Exports'!E40</f>
        <v xml:space="preserve">لوكسمبورغ </v>
      </c>
      <c r="F40" s="140"/>
      <c r="G40" s="140"/>
      <c r="H40" s="140"/>
      <c r="I40" s="140"/>
      <c r="J40" s="140"/>
      <c r="K40" s="140"/>
      <c r="L40" s="140"/>
      <c r="M40" s="140"/>
      <c r="N40" s="140"/>
      <c r="O40" s="140"/>
      <c r="P40" s="140"/>
      <c r="Q40" s="140"/>
      <c r="R40" s="140"/>
      <c r="S40" s="140"/>
      <c r="T40" s="140"/>
      <c r="U40" s="140"/>
      <c r="V40" s="140"/>
      <c r="W40" s="140"/>
      <c r="X40" s="140"/>
      <c r="Y40" s="140"/>
      <c r="Z40" s="140"/>
      <c r="AA40" s="140"/>
      <c r="AB40" s="762">
        <v>0</v>
      </c>
      <c r="BH40" s="670" t="str">
        <f t="shared" si="0"/>
        <v xml:space="preserve">لوكسمبورغ </v>
      </c>
      <c r="BI40" s="396"/>
      <c r="BJ40" s="396"/>
      <c r="BK40" s="396"/>
      <c r="BL40" s="396"/>
      <c r="BM40" s="396"/>
      <c r="BN40" s="396"/>
      <c r="BO40" s="396"/>
      <c r="BP40" s="396"/>
      <c r="BQ40" s="396"/>
      <c r="BR40" s="396"/>
      <c r="BS40" s="396"/>
      <c r="BT40" s="396"/>
      <c r="BU40" s="396"/>
      <c r="BV40" s="396"/>
      <c r="BW40" s="396"/>
      <c r="BX40" s="396"/>
      <c r="BY40" s="396"/>
      <c r="BZ40" s="396"/>
      <c r="CA40" s="396"/>
      <c r="CB40" s="396"/>
      <c r="CC40" s="396"/>
      <c r="CD40" s="396"/>
      <c r="CE40" s="396"/>
      <c r="CO40" s="159"/>
    </row>
    <row r="41" spans="1:93" x14ac:dyDescent="0.2">
      <c r="A41" s="165" t="s">
        <v>318</v>
      </c>
      <c r="B41" s="141" t="s">
        <v>101</v>
      </c>
      <c r="C41" s="135" t="str">
        <f>'4i_Exports'!C41</f>
        <v>FYROM</v>
      </c>
      <c r="E41" s="493" t="str">
        <f>'4i_Exports'!E41</f>
        <v xml:space="preserve">جمهورية مقدونيا اليوغوسلافية السابقة </v>
      </c>
      <c r="F41" s="140"/>
      <c r="G41" s="140"/>
      <c r="H41" s="140"/>
      <c r="I41" s="140"/>
      <c r="J41" s="140"/>
      <c r="K41" s="140"/>
      <c r="L41" s="140"/>
      <c r="M41" s="140"/>
      <c r="N41" s="140"/>
      <c r="O41" s="140"/>
      <c r="P41" s="140"/>
      <c r="Q41" s="140"/>
      <c r="R41" s="140"/>
      <c r="S41" s="140"/>
      <c r="T41" s="140"/>
      <c r="U41" s="140"/>
      <c r="V41" s="140"/>
      <c r="W41" s="140"/>
      <c r="X41" s="140"/>
      <c r="Y41" s="140"/>
      <c r="Z41" s="140"/>
      <c r="AA41" s="140"/>
      <c r="AB41" s="762">
        <v>0</v>
      </c>
      <c r="BH41" s="670" t="str">
        <f t="shared" si="0"/>
        <v xml:space="preserve">جمهورية مقدونيا اليوغوسلافية السابقة </v>
      </c>
      <c r="BI41" s="396"/>
      <c r="BJ41" s="396"/>
      <c r="BK41" s="396"/>
      <c r="BL41" s="396"/>
      <c r="BM41" s="396"/>
      <c r="BN41" s="396"/>
      <c r="BO41" s="396"/>
      <c r="BP41" s="396"/>
      <c r="BQ41" s="396"/>
      <c r="BR41" s="396"/>
      <c r="BS41" s="396"/>
      <c r="BT41" s="396"/>
      <c r="BU41" s="396"/>
      <c r="BV41" s="396"/>
      <c r="BW41" s="396"/>
      <c r="BX41" s="396"/>
      <c r="BY41" s="396"/>
      <c r="BZ41" s="396"/>
      <c r="CA41" s="396"/>
      <c r="CB41" s="396"/>
      <c r="CC41" s="396"/>
      <c r="CD41" s="396"/>
      <c r="CE41" s="396"/>
      <c r="CO41" s="159"/>
    </row>
    <row r="42" spans="1:93" x14ac:dyDescent="0.2">
      <c r="A42" s="165" t="s">
        <v>318</v>
      </c>
      <c r="B42" s="141" t="s">
        <v>101</v>
      </c>
      <c r="C42" s="135" t="str">
        <f>'4i_Exports'!C42</f>
        <v>MALTA</v>
      </c>
      <c r="E42" s="493" t="str">
        <f>'4i_Exports'!E42</f>
        <v xml:space="preserve">مالطا </v>
      </c>
      <c r="F42" s="140"/>
      <c r="G42" s="140"/>
      <c r="H42" s="140"/>
      <c r="I42" s="140"/>
      <c r="J42" s="140"/>
      <c r="K42" s="140"/>
      <c r="L42" s="140"/>
      <c r="M42" s="140"/>
      <c r="N42" s="140"/>
      <c r="O42" s="140"/>
      <c r="P42" s="140"/>
      <c r="Q42" s="140"/>
      <c r="R42" s="140"/>
      <c r="S42" s="140"/>
      <c r="T42" s="140"/>
      <c r="U42" s="140"/>
      <c r="V42" s="140"/>
      <c r="W42" s="140"/>
      <c r="X42" s="140"/>
      <c r="Y42" s="140"/>
      <c r="Z42" s="140"/>
      <c r="AA42" s="140"/>
      <c r="AB42" s="762">
        <v>0</v>
      </c>
      <c r="BH42" s="670" t="str">
        <f t="shared" si="0"/>
        <v xml:space="preserve">مالطا </v>
      </c>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O42" s="159"/>
    </row>
    <row r="43" spans="1:93" x14ac:dyDescent="0.2">
      <c r="A43" s="165" t="s">
        <v>318</v>
      </c>
      <c r="B43" s="141" t="s">
        <v>101</v>
      </c>
      <c r="C43" s="135" t="str">
        <f>'4i_Exports'!C43</f>
        <v>MEXICO</v>
      </c>
      <c r="E43" s="493" t="str">
        <f>'4i_Exports'!E43</f>
        <v xml:space="preserve">المكسيك </v>
      </c>
      <c r="F43" s="140"/>
      <c r="G43" s="140"/>
      <c r="H43" s="140"/>
      <c r="I43" s="140"/>
      <c r="J43" s="140"/>
      <c r="K43" s="140"/>
      <c r="L43" s="140"/>
      <c r="M43" s="140"/>
      <c r="N43" s="140"/>
      <c r="O43" s="140"/>
      <c r="P43" s="140"/>
      <c r="Q43" s="140"/>
      <c r="R43" s="140"/>
      <c r="S43" s="140"/>
      <c r="T43" s="140"/>
      <c r="U43" s="140"/>
      <c r="V43" s="140"/>
      <c r="W43" s="140"/>
      <c r="X43" s="140"/>
      <c r="Y43" s="140"/>
      <c r="Z43" s="140"/>
      <c r="AA43" s="140"/>
      <c r="AB43" s="762">
        <v>0</v>
      </c>
      <c r="BH43" s="670" t="str">
        <f t="shared" si="0"/>
        <v xml:space="preserve">المكسيك </v>
      </c>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O43" s="159"/>
    </row>
    <row r="44" spans="1:93" x14ac:dyDescent="0.2">
      <c r="A44" s="165" t="s">
        <v>318</v>
      </c>
      <c r="B44" s="141" t="s">
        <v>101</v>
      </c>
      <c r="C44" s="135" t="str">
        <f>'4i_Exports'!C44</f>
        <v>MOLDOVA</v>
      </c>
      <c r="E44" s="493" t="str">
        <f>'4i_Exports'!E44</f>
        <v xml:space="preserve">جمهورية مولدوفا </v>
      </c>
      <c r="F44" s="140"/>
      <c r="G44" s="140"/>
      <c r="H44" s="140"/>
      <c r="I44" s="140"/>
      <c r="J44" s="140"/>
      <c r="K44" s="140"/>
      <c r="L44" s="140"/>
      <c r="M44" s="140"/>
      <c r="N44" s="140"/>
      <c r="O44" s="140"/>
      <c r="P44" s="140"/>
      <c r="Q44" s="140"/>
      <c r="R44" s="140"/>
      <c r="S44" s="140"/>
      <c r="T44" s="140"/>
      <c r="U44" s="140"/>
      <c r="V44" s="140"/>
      <c r="W44" s="140"/>
      <c r="X44" s="140"/>
      <c r="Y44" s="140"/>
      <c r="Z44" s="140"/>
      <c r="AA44" s="140"/>
      <c r="AB44" s="762">
        <v>0</v>
      </c>
      <c r="BH44" s="670" t="str">
        <f t="shared" si="0"/>
        <v xml:space="preserve">جمهورية مولدوفا </v>
      </c>
      <c r="BI44" s="396"/>
      <c r="BJ44" s="396"/>
      <c r="BK44" s="396"/>
      <c r="BL44" s="396"/>
      <c r="BM44" s="396"/>
      <c r="BN44" s="396"/>
      <c r="BO44" s="396"/>
      <c r="BP44" s="396"/>
      <c r="BQ44" s="396"/>
      <c r="BR44" s="396"/>
      <c r="BS44" s="396"/>
      <c r="BT44" s="396"/>
      <c r="BU44" s="396"/>
      <c r="BV44" s="396"/>
      <c r="BW44" s="396"/>
      <c r="BX44" s="396"/>
      <c r="BY44" s="396"/>
      <c r="BZ44" s="396"/>
      <c r="CA44" s="396"/>
      <c r="CB44" s="396"/>
      <c r="CC44" s="396"/>
      <c r="CD44" s="396"/>
      <c r="CE44" s="396"/>
      <c r="CO44" s="159"/>
    </row>
    <row r="45" spans="1:93" x14ac:dyDescent="0.2">
      <c r="A45" s="165" t="s">
        <v>318</v>
      </c>
      <c r="B45" s="141" t="s">
        <v>101</v>
      </c>
      <c r="C45" s="135" t="str">
        <f>'4i_Exports'!C45</f>
        <v>MONTENEGRO</v>
      </c>
      <c r="E45" s="493" t="str">
        <f>'4i_Exports'!E45</f>
        <v xml:space="preserve">الجبل الأسود </v>
      </c>
      <c r="F45" s="140"/>
      <c r="G45" s="140"/>
      <c r="H45" s="140"/>
      <c r="I45" s="140"/>
      <c r="J45" s="140"/>
      <c r="K45" s="140"/>
      <c r="L45" s="140"/>
      <c r="M45" s="140"/>
      <c r="N45" s="140"/>
      <c r="O45" s="140"/>
      <c r="P45" s="140"/>
      <c r="Q45" s="140"/>
      <c r="R45" s="140"/>
      <c r="S45" s="140"/>
      <c r="T45" s="140"/>
      <c r="U45" s="140"/>
      <c r="V45" s="140"/>
      <c r="W45" s="140"/>
      <c r="X45" s="140"/>
      <c r="Y45" s="140"/>
      <c r="Z45" s="140"/>
      <c r="AA45" s="140"/>
      <c r="AB45" s="762">
        <v>0</v>
      </c>
      <c r="BH45" s="670" t="str">
        <f t="shared" si="0"/>
        <v xml:space="preserve">الجبل الأسود </v>
      </c>
      <c r="BI45" s="396"/>
      <c r="BJ45" s="396"/>
      <c r="BK45" s="396"/>
      <c r="BL45" s="396"/>
      <c r="BM45" s="396"/>
      <c r="BN45" s="396"/>
      <c r="BO45" s="396"/>
      <c r="BP45" s="396"/>
      <c r="BQ45" s="396"/>
      <c r="BR45" s="396"/>
      <c r="BS45" s="396"/>
      <c r="BT45" s="396"/>
      <c r="BU45" s="396"/>
      <c r="BV45" s="396"/>
      <c r="BW45" s="396"/>
      <c r="BX45" s="396"/>
      <c r="BY45" s="396"/>
      <c r="BZ45" s="396"/>
      <c r="CA45" s="396"/>
      <c r="CB45" s="396"/>
      <c r="CC45" s="396"/>
      <c r="CD45" s="396"/>
      <c r="CE45" s="396"/>
      <c r="CO45" s="159"/>
    </row>
    <row r="46" spans="1:93" x14ac:dyDescent="0.2">
      <c r="A46" s="165" t="s">
        <v>318</v>
      </c>
      <c r="B46" s="141" t="s">
        <v>101</v>
      </c>
      <c r="C46" s="135" t="str">
        <f>'4i_Exports'!C46</f>
        <v>NETHLAND</v>
      </c>
      <c r="E46" s="493" t="str">
        <f>'4i_Exports'!E46</f>
        <v xml:space="preserve">هولندا </v>
      </c>
      <c r="F46" s="140"/>
      <c r="G46" s="140"/>
      <c r="H46" s="140"/>
      <c r="I46" s="140"/>
      <c r="J46" s="140"/>
      <c r="K46" s="140"/>
      <c r="L46" s="140"/>
      <c r="M46" s="140"/>
      <c r="N46" s="140"/>
      <c r="O46" s="140"/>
      <c r="P46" s="140"/>
      <c r="Q46" s="140"/>
      <c r="R46" s="140"/>
      <c r="S46" s="140"/>
      <c r="T46" s="140"/>
      <c r="U46" s="140"/>
      <c r="V46" s="140"/>
      <c r="W46" s="140"/>
      <c r="X46" s="140"/>
      <c r="Y46" s="140"/>
      <c r="Z46" s="140"/>
      <c r="AA46" s="140"/>
      <c r="AB46" s="762">
        <v>0</v>
      </c>
      <c r="BH46" s="670" t="str">
        <f t="shared" si="0"/>
        <v xml:space="preserve">هولندا </v>
      </c>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O46" s="159"/>
    </row>
    <row r="47" spans="1:93" x14ac:dyDescent="0.2">
      <c r="A47" s="165" t="s">
        <v>318</v>
      </c>
      <c r="B47" s="141" t="s">
        <v>101</v>
      </c>
      <c r="C47" s="135" t="str">
        <f>'4i_Exports'!C47</f>
        <v>NZ</v>
      </c>
      <c r="E47" s="493" t="str">
        <f>'4i_Exports'!E47</f>
        <v xml:space="preserve">نيوزيلندا </v>
      </c>
      <c r="F47" s="140"/>
      <c r="G47" s="140"/>
      <c r="H47" s="140"/>
      <c r="I47" s="140"/>
      <c r="J47" s="140"/>
      <c r="K47" s="140"/>
      <c r="L47" s="140"/>
      <c r="M47" s="140"/>
      <c r="N47" s="140"/>
      <c r="O47" s="140"/>
      <c r="P47" s="140"/>
      <c r="Q47" s="140"/>
      <c r="R47" s="140"/>
      <c r="S47" s="140"/>
      <c r="T47" s="140"/>
      <c r="U47" s="140"/>
      <c r="V47" s="140"/>
      <c r="W47" s="140"/>
      <c r="X47" s="140"/>
      <c r="Y47" s="140"/>
      <c r="Z47" s="140"/>
      <c r="AA47" s="140"/>
      <c r="AB47" s="762">
        <v>0</v>
      </c>
      <c r="BH47" s="670" t="str">
        <f t="shared" si="0"/>
        <v xml:space="preserve">نيوزيلندا </v>
      </c>
      <c r="BI47" s="396"/>
      <c r="BJ47" s="396"/>
      <c r="BK47" s="396"/>
      <c r="BL47" s="396"/>
      <c r="BM47" s="396"/>
      <c r="BN47" s="396"/>
      <c r="BO47" s="396"/>
      <c r="BP47" s="396"/>
      <c r="BQ47" s="396"/>
      <c r="BR47" s="396"/>
      <c r="BS47" s="396"/>
      <c r="BT47" s="396"/>
      <c r="BU47" s="396"/>
      <c r="BV47" s="396"/>
      <c r="BW47" s="396"/>
      <c r="BX47" s="396"/>
      <c r="BY47" s="396"/>
      <c r="BZ47" s="396"/>
      <c r="CA47" s="396"/>
      <c r="CB47" s="396"/>
      <c r="CC47" s="396"/>
      <c r="CD47" s="396"/>
      <c r="CE47" s="396"/>
      <c r="CO47" s="159"/>
    </row>
    <row r="48" spans="1:93" x14ac:dyDescent="0.2">
      <c r="A48" s="165" t="s">
        <v>318</v>
      </c>
      <c r="B48" s="141" t="s">
        <v>101</v>
      </c>
      <c r="C48" s="135" t="str">
        <f>'4i_Exports'!C48</f>
        <v>NORWAY</v>
      </c>
      <c r="E48" s="493" t="str">
        <f>'4i_Exports'!E48</f>
        <v xml:space="preserve">النرويج </v>
      </c>
      <c r="F48" s="140"/>
      <c r="G48" s="140"/>
      <c r="H48" s="140"/>
      <c r="I48" s="140"/>
      <c r="J48" s="140"/>
      <c r="K48" s="140"/>
      <c r="L48" s="140"/>
      <c r="M48" s="140"/>
      <c r="N48" s="140"/>
      <c r="O48" s="140"/>
      <c r="P48" s="140"/>
      <c r="Q48" s="140"/>
      <c r="R48" s="140"/>
      <c r="S48" s="140"/>
      <c r="T48" s="140"/>
      <c r="U48" s="140"/>
      <c r="V48" s="140"/>
      <c r="W48" s="140"/>
      <c r="X48" s="140"/>
      <c r="Y48" s="140"/>
      <c r="Z48" s="140"/>
      <c r="AA48" s="140"/>
      <c r="AB48" s="762">
        <v>0</v>
      </c>
      <c r="BH48" s="670" t="str">
        <f t="shared" si="0"/>
        <v xml:space="preserve">النرويج </v>
      </c>
      <c r="BI48" s="396"/>
      <c r="BJ48" s="396"/>
      <c r="BK48" s="396"/>
      <c r="BL48" s="396"/>
      <c r="BM48" s="396"/>
      <c r="BN48" s="396"/>
      <c r="BO48" s="396"/>
      <c r="BP48" s="396"/>
      <c r="BQ48" s="396"/>
      <c r="BR48" s="396"/>
      <c r="BS48" s="396"/>
      <c r="BT48" s="396"/>
      <c r="BU48" s="396"/>
      <c r="BV48" s="396"/>
      <c r="BW48" s="396"/>
      <c r="BX48" s="396"/>
      <c r="BY48" s="396"/>
      <c r="BZ48" s="396"/>
      <c r="CA48" s="396"/>
      <c r="CB48" s="396"/>
      <c r="CC48" s="396"/>
      <c r="CD48" s="396"/>
      <c r="CE48" s="396"/>
      <c r="CO48" s="159"/>
    </row>
    <row r="49" spans="1:93" x14ac:dyDescent="0.2">
      <c r="A49" s="165" t="s">
        <v>318</v>
      </c>
      <c r="B49" s="141" t="s">
        <v>101</v>
      </c>
      <c r="C49" s="135" t="str">
        <f>'4i_Exports'!C49</f>
        <v>OTHFUSSR</v>
      </c>
      <c r="E49" s="493" t="str">
        <f>'4i_Exports'!E49</f>
        <v xml:space="preserve">غيرها من الاتحاد السوفيتي السابق </v>
      </c>
      <c r="F49" s="140"/>
      <c r="G49" s="140"/>
      <c r="H49" s="140"/>
      <c r="I49" s="140"/>
      <c r="J49" s="140"/>
      <c r="K49" s="140"/>
      <c r="L49" s="140"/>
      <c r="M49" s="140"/>
      <c r="N49" s="140"/>
      <c r="O49" s="140"/>
      <c r="P49" s="140"/>
      <c r="Q49" s="140"/>
      <c r="R49" s="140"/>
      <c r="S49" s="140"/>
      <c r="T49" s="140"/>
      <c r="U49" s="140"/>
      <c r="V49" s="140"/>
      <c r="W49" s="140"/>
      <c r="X49" s="140"/>
      <c r="Y49" s="140"/>
      <c r="Z49" s="140"/>
      <c r="AA49" s="140"/>
      <c r="AB49" s="762">
        <v>0</v>
      </c>
      <c r="BH49" s="670" t="str">
        <f t="shared" si="0"/>
        <v xml:space="preserve">غيرها من الاتحاد السوفيتي السابق </v>
      </c>
      <c r="BI49" s="396"/>
      <c r="BJ49" s="396"/>
      <c r="BK49" s="396"/>
      <c r="BL49" s="396"/>
      <c r="BM49" s="396"/>
      <c r="BN49" s="396"/>
      <c r="BO49" s="396"/>
      <c r="BP49" s="396"/>
      <c r="BQ49" s="396"/>
      <c r="BR49" s="396"/>
      <c r="BS49" s="396"/>
      <c r="BT49" s="396"/>
      <c r="BU49" s="396"/>
      <c r="BV49" s="396"/>
      <c r="BW49" s="396"/>
      <c r="BX49" s="396"/>
      <c r="BY49" s="396"/>
      <c r="BZ49" s="396"/>
      <c r="CA49" s="396"/>
      <c r="CB49" s="396"/>
      <c r="CC49" s="396"/>
      <c r="CD49" s="396"/>
      <c r="CE49" s="396"/>
      <c r="CO49" s="159"/>
    </row>
    <row r="50" spans="1:93" x14ac:dyDescent="0.2">
      <c r="A50" s="165" t="s">
        <v>318</v>
      </c>
      <c r="B50" s="141" t="s">
        <v>101</v>
      </c>
      <c r="C50" s="135" t="str">
        <f>'4i_Exports'!C50</f>
        <v>OTHERLATIN</v>
      </c>
      <c r="E50" s="493" t="str">
        <f>'4i_Exports'!E50</f>
        <v>دول أخرى من أميركا غير أعضاء في منظمة التعاون والتنمية في الميدان الاقتصادي</v>
      </c>
      <c r="F50" s="140"/>
      <c r="G50" s="140"/>
      <c r="H50" s="140"/>
      <c r="I50" s="140"/>
      <c r="J50" s="140"/>
      <c r="K50" s="140"/>
      <c r="L50" s="140"/>
      <c r="M50" s="140"/>
      <c r="N50" s="140"/>
      <c r="O50" s="140"/>
      <c r="P50" s="140"/>
      <c r="Q50" s="140"/>
      <c r="R50" s="140"/>
      <c r="S50" s="140"/>
      <c r="T50" s="140"/>
      <c r="U50" s="140"/>
      <c r="V50" s="140"/>
      <c r="W50" s="140"/>
      <c r="X50" s="140"/>
      <c r="Y50" s="140"/>
      <c r="Z50" s="140"/>
      <c r="AA50" s="140"/>
      <c r="AB50" s="762">
        <v>0</v>
      </c>
      <c r="BH50" s="670" t="str">
        <f t="shared" si="0"/>
        <v>دول أخرى من أميركا غير أعضاء في منظمة التعاون والتنمية في الميدان الاقتصادي</v>
      </c>
      <c r="BI50" s="396"/>
      <c r="BJ50" s="396"/>
      <c r="BK50" s="396"/>
      <c r="BL50" s="396"/>
      <c r="BM50" s="396"/>
      <c r="BN50" s="396"/>
      <c r="BO50" s="396"/>
      <c r="BP50" s="396"/>
      <c r="BQ50" s="396"/>
      <c r="BR50" s="396"/>
      <c r="BS50" s="396"/>
      <c r="BT50" s="396"/>
      <c r="BU50" s="396"/>
      <c r="BV50" s="396"/>
      <c r="BW50" s="396"/>
      <c r="BX50" s="396"/>
      <c r="BY50" s="396"/>
      <c r="BZ50" s="396"/>
      <c r="CA50" s="396"/>
      <c r="CB50" s="396"/>
      <c r="CC50" s="396"/>
      <c r="CD50" s="396"/>
      <c r="CE50" s="396"/>
      <c r="CO50" s="159"/>
    </row>
    <row r="51" spans="1:93" x14ac:dyDescent="0.2">
      <c r="A51" s="165" t="s">
        <v>318</v>
      </c>
      <c r="B51" s="141" t="s">
        <v>101</v>
      </c>
      <c r="C51" s="135" t="str">
        <f>'4i_Exports'!C51</f>
        <v>POLAND</v>
      </c>
      <c r="E51" s="493" t="str">
        <f>'4i_Exports'!E51</f>
        <v xml:space="preserve">بولندا </v>
      </c>
      <c r="F51" s="140"/>
      <c r="G51" s="140"/>
      <c r="H51" s="140"/>
      <c r="I51" s="140"/>
      <c r="J51" s="140"/>
      <c r="K51" s="140"/>
      <c r="L51" s="140"/>
      <c r="M51" s="140"/>
      <c r="N51" s="140"/>
      <c r="O51" s="140"/>
      <c r="P51" s="140"/>
      <c r="Q51" s="140"/>
      <c r="R51" s="140"/>
      <c r="S51" s="140"/>
      <c r="T51" s="140"/>
      <c r="U51" s="140"/>
      <c r="V51" s="140"/>
      <c r="W51" s="140"/>
      <c r="X51" s="140"/>
      <c r="Y51" s="140"/>
      <c r="Z51" s="140"/>
      <c r="AA51" s="140"/>
      <c r="AB51" s="762">
        <v>0</v>
      </c>
      <c r="BH51" s="670" t="str">
        <f t="shared" si="0"/>
        <v xml:space="preserve">بولندا </v>
      </c>
      <c r="BI51" s="396"/>
      <c r="BJ51" s="396"/>
      <c r="BK51" s="396"/>
      <c r="BL51" s="396"/>
      <c r="BM51" s="396"/>
      <c r="BN51" s="396"/>
      <c r="BO51" s="396"/>
      <c r="BP51" s="396"/>
      <c r="BQ51" s="396"/>
      <c r="BR51" s="396"/>
      <c r="BS51" s="396"/>
      <c r="BT51" s="396"/>
      <c r="BU51" s="396"/>
      <c r="BV51" s="396"/>
      <c r="BW51" s="396"/>
      <c r="BX51" s="396"/>
      <c r="BY51" s="396"/>
      <c r="BZ51" s="396"/>
      <c r="CA51" s="396"/>
      <c r="CB51" s="396"/>
      <c r="CC51" s="396"/>
      <c r="CD51" s="396"/>
      <c r="CE51" s="396"/>
      <c r="CO51" s="246"/>
    </row>
    <row r="52" spans="1:93" x14ac:dyDescent="0.2">
      <c r="A52" s="165" t="s">
        <v>318</v>
      </c>
      <c r="B52" s="141" t="s">
        <v>101</v>
      </c>
      <c r="C52" s="135" t="str">
        <f>'4i_Exports'!C52</f>
        <v>PORTUGAL</v>
      </c>
      <c r="E52" s="493" t="str">
        <f>'4i_Exports'!E52</f>
        <v xml:space="preserve">البرتغال </v>
      </c>
      <c r="F52" s="140"/>
      <c r="G52" s="140"/>
      <c r="H52" s="140"/>
      <c r="I52" s="140"/>
      <c r="J52" s="140"/>
      <c r="K52" s="140"/>
      <c r="L52" s="140"/>
      <c r="M52" s="140"/>
      <c r="N52" s="140"/>
      <c r="O52" s="140"/>
      <c r="P52" s="140"/>
      <c r="Q52" s="140"/>
      <c r="R52" s="140"/>
      <c r="S52" s="140"/>
      <c r="T52" s="140"/>
      <c r="U52" s="140"/>
      <c r="V52" s="140"/>
      <c r="W52" s="140"/>
      <c r="X52" s="140"/>
      <c r="Y52" s="140"/>
      <c r="Z52" s="140"/>
      <c r="AA52" s="140"/>
      <c r="AB52" s="762">
        <v>0</v>
      </c>
      <c r="BH52" s="670" t="str">
        <f t="shared" si="0"/>
        <v xml:space="preserve">البرتغال </v>
      </c>
      <c r="BI52" s="396"/>
      <c r="BJ52" s="396"/>
      <c r="BK52" s="396"/>
      <c r="BL52" s="396"/>
      <c r="BM52" s="396"/>
      <c r="BN52" s="396"/>
      <c r="BO52" s="396"/>
      <c r="BP52" s="396"/>
      <c r="BQ52" s="396"/>
      <c r="BR52" s="396"/>
      <c r="BS52" s="396"/>
      <c r="BT52" s="396"/>
      <c r="BU52" s="396"/>
      <c r="BV52" s="396"/>
      <c r="BW52" s="396"/>
      <c r="BX52" s="396"/>
      <c r="BY52" s="396"/>
      <c r="BZ52" s="396"/>
      <c r="CA52" s="396"/>
      <c r="CB52" s="396"/>
      <c r="CC52" s="396"/>
      <c r="CD52" s="396"/>
      <c r="CE52" s="396"/>
      <c r="CO52" s="246"/>
    </row>
    <row r="53" spans="1:93" x14ac:dyDescent="0.2">
      <c r="A53" s="165" t="s">
        <v>318</v>
      </c>
      <c r="B53" s="141" t="s">
        <v>101</v>
      </c>
      <c r="C53" s="135" t="str">
        <f>'4i_Exports'!C53</f>
        <v>ROMANIA</v>
      </c>
      <c r="E53" s="493" t="str">
        <f>'4i_Exports'!E53</f>
        <v xml:space="preserve">رومانيا </v>
      </c>
      <c r="F53" s="140"/>
      <c r="G53" s="140"/>
      <c r="H53" s="140"/>
      <c r="I53" s="140"/>
      <c r="J53" s="140"/>
      <c r="K53" s="140"/>
      <c r="L53" s="140"/>
      <c r="M53" s="140"/>
      <c r="N53" s="140"/>
      <c r="O53" s="140"/>
      <c r="P53" s="140"/>
      <c r="Q53" s="140"/>
      <c r="R53" s="140"/>
      <c r="S53" s="140"/>
      <c r="T53" s="140"/>
      <c r="U53" s="140"/>
      <c r="V53" s="140"/>
      <c r="W53" s="140"/>
      <c r="X53" s="140"/>
      <c r="Y53" s="140"/>
      <c r="Z53" s="140"/>
      <c r="AA53" s="140"/>
      <c r="AB53" s="762">
        <v>0</v>
      </c>
      <c r="BH53" s="670" t="str">
        <f t="shared" si="0"/>
        <v xml:space="preserve">رومانيا </v>
      </c>
      <c r="BI53" s="396"/>
      <c r="BJ53" s="396"/>
      <c r="BK53" s="396"/>
      <c r="BL53" s="396"/>
      <c r="BM53" s="396"/>
      <c r="BN53" s="396"/>
      <c r="BO53" s="396"/>
      <c r="BP53" s="396"/>
      <c r="BQ53" s="396"/>
      <c r="BR53" s="396"/>
      <c r="BS53" s="396"/>
      <c r="BT53" s="396"/>
      <c r="BU53" s="396"/>
      <c r="BV53" s="396"/>
      <c r="BW53" s="396"/>
      <c r="BX53" s="396"/>
      <c r="BY53" s="396"/>
      <c r="BZ53" s="396"/>
      <c r="CA53" s="396"/>
      <c r="CB53" s="396"/>
      <c r="CC53" s="396"/>
      <c r="CD53" s="396"/>
      <c r="CE53" s="396"/>
      <c r="CO53" s="246"/>
    </row>
    <row r="54" spans="1:93" x14ac:dyDescent="0.2">
      <c r="A54" s="165" t="s">
        <v>318</v>
      </c>
      <c r="B54" s="141" t="s">
        <v>101</v>
      </c>
      <c r="C54" s="135" t="str">
        <f>'4i_Exports'!C54</f>
        <v>RUSSIA</v>
      </c>
      <c r="E54" s="493" t="str">
        <f>'4i_Exports'!E54</f>
        <v xml:space="preserve">الاتحاد الروسي </v>
      </c>
      <c r="F54" s="140"/>
      <c r="G54" s="140"/>
      <c r="H54" s="140"/>
      <c r="I54" s="140"/>
      <c r="J54" s="140"/>
      <c r="K54" s="140"/>
      <c r="L54" s="140"/>
      <c r="M54" s="140"/>
      <c r="N54" s="140"/>
      <c r="O54" s="140"/>
      <c r="P54" s="140"/>
      <c r="Q54" s="140"/>
      <c r="R54" s="140"/>
      <c r="S54" s="140"/>
      <c r="T54" s="140"/>
      <c r="U54" s="140"/>
      <c r="V54" s="140"/>
      <c r="W54" s="140"/>
      <c r="X54" s="140"/>
      <c r="Y54" s="140"/>
      <c r="Z54" s="140"/>
      <c r="AA54" s="140"/>
      <c r="AB54" s="762">
        <v>0</v>
      </c>
      <c r="BH54" s="670" t="str">
        <f t="shared" si="0"/>
        <v xml:space="preserve">الاتحاد الروسي </v>
      </c>
      <c r="BI54" s="396"/>
      <c r="BJ54" s="396"/>
      <c r="BK54" s="396"/>
      <c r="BL54" s="396"/>
      <c r="BM54" s="396"/>
      <c r="BN54" s="396"/>
      <c r="BO54" s="396"/>
      <c r="BP54" s="396"/>
      <c r="BQ54" s="396"/>
      <c r="BR54" s="396"/>
      <c r="BS54" s="396"/>
      <c r="BT54" s="396"/>
      <c r="BU54" s="396"/>
      <c r="BV54" s="396"/>
      <c r="BW54" s="396"/>
      <c r="BX54" s="396"/>
      <c r="BY54" s="396"/>
      <c r="BZ54" s="396"/>
      <c r="CA54" s="396"/>
      <c r="CB54" s="396"/>
      <c r="CC54" s="396"/>
      <c r="CD54" s="396"/>
      <c r="CE54" s="396"/>
      <c r="CO54" s="246"/>
    </row>
    <row r="55" spans="1:93" x14ac:dyDescent="0.2">
      <c r="A55" s="165" t="s">
        <v>318</v>
      </c>
      <c r="B55" s="141" t="s">
        <v>101</v>
      </c>
      <c r="C55" s="135" t="str">
        <f>'4i_Exports'!C55</f>
        <v>SERBIA</v>
      </c>
      <c r="E55" s="493" t="str">
        <f>'4i_Exports'!E55</f>
        <v xml:space="preserve">صربيا </v>
      </c>
      <c r="F55" s="140"/>
      <c r="G55" s="140"/>
      <c r="H55" s="140"/>
      <c r="I55" s="140"/>
      <c r="J55" s="140"/>
      <c r="K55" s="140"/>
      <c r="L55" s="140"/>
      <c r="M55" s="140"/>
      <c r="N55" s="140"/>
      <c r="O55" s="140"/>
      <c r="P55" s="140"/>
      <c r="Q55" s="140"/>
      <c r="R55" s="140"/>
      <c r="S55" s="140"/>
      <c r="T55" s="140"/>
      <c r="U55" s="140"/>
      <c r="V55" s="140"/>
      <c r="W55" s="140"/>
      <c r="X55" s="140"/>
      <c r="Y55" s="140"/>
      <c r="Z55" s="140"/>
      <c r="AA55" s="140"/>
      <c r="AB55" s="762">
        <v>0</v>
      </c>
      <c r="BH55" s="670" t="str">
        <f t="shared" si="0"/>
        <v xml:space="preserve">صربيا </v>
      </c>
      <c r="BI55" s="396"/>
      <c r="BJ55" s="396"/>
      <c r="BK55" s="396"/>
      <c r="BL55" s="396"/>
      <c r="BM55" s="396"/>
      <c r="BN55" s="396"/>
      <c r="BO55" s="396"/>
      <c r="BP55" s="396"/>
      <c r="BQ55" s="396"/>
      <c r="BR55" s="396"/>
      <c r="BS55" s="396"/>
      <c r="BT55" s="396"/>
      <c r="BU55" s="396"/>
      <c r="BV55" s="396"/>
      <c r="BW55" s="396"/>
      <c r="BX55" s="396"/>
      <c r="BY55" s="396"/>
      <c r="BZ55" s="396"/>
      <c r="CA55" s="396"/>
      <c r="CB55" s="396"/>
      <c r="CC55" s="396"/>
      <c r="CD55" s="396"/>
      <c r="CE55" s="396"/>
      <c r="CO55" s="246"/>
    </row>
    <row r="56" spans="1:93" x14ac:dyDescent="0.2">
      <c r="A56" s="165" t="s">
        <v>318</v>
      </c>
      <c r="B56" s="141" t="s">
        <v>101</v>
      </c>
      <c r="C56" s="135" t="str">
        <f>'4i_Exports'!C56</f>
        <v>SLOVAKIA</v>
      </c>
      <c r="E56" s="493" t="str">
        <f>'4i_Exports'!E56</f>
        <v xml:space="preserve">الجمهورية السلوفاكية </v>
      </c>
      <c r="F56" s="140"/>
      <c r="G56" s="140"/>
      <c r="H56" s="140"/>
      <c r="I56" s="140"/>
      <c r="J56" s="140"/>
      <c r="K56" s="140"/>
      <c r="L56" s="140"/>
      <c r="M56" s="140"/>
      <c r="N56" s="140"/>
      <c r="O56" s="140"/>
      <c r="P56" s="140"/>
      <c r="Q56" s="140"/>
      <c r="R56" s="140"/>
      <c r="S56" s="140"/>
      <c r="T56" s="140"/>
      <c r="U56" s="140"/>
      <c r="V56" s="140"/>
      <c r="W56" s="140"/>
      <c r="X56" s="140"/>
      <c r="Y56" s="140"/>
      <c r="Z56" s="140"/>
      <c r="AA56" s="140"/>
      <c r="AB56" s="762">
        <v>0</v>
      </c>
      <c r="BH56" s="670" t="str">
        <f t="shared" si="0"/>
        <v xml:space="preserve">الجمهورية السلوفاكية </v>
      </c>
      <c r="BI56" s="396"/>
      <c r="BJ56" s="396"/>
      <c r="BK56" s="396"/>
      <c r="BL56" s="396"/>
      <c r="BM56" s="396"/>
      <c r="BN56" s="396"/>
      <c r="BO56" s="396"/>
      <c r="BP56" s="396"/>
      <c r="BQ56" s="396"/>
      <c r="BR56" s="396"/>
      <c r="BS56" s="396"/>
      <c r="BT56" s="396"/>
      <c r="BU56" s="396"/>
      <c r="BV56" s="396"/>
      <c r="BW56" s="396"/>
      <c r="BX56" s="396"/>
      <c r="BY56" s="396"/>
      <c r="BZ56" s="396"/>
      <c r="CA56" s="396"/>
      <c r="CB56" s="396"/>
      <c r="CC56" s="396"/>
      <c r="CD56" s="396"/>
      <c r="CE56" s="396"/>
      <c r="CO56" s="246"/>
    </row>
    <row r="57" spans="1:93" x14ac:dyDescent="0.2">
      <c r="A57" s="165" t="s">
        <v>318</v>
      </c>
      <c r="B57" s="141" t="s">
        <v>101</v>
      </c>
      <c r="C57" s="135" t="str">
        <f>'4i_Exports'!C57</f>
        <v>SLOVENIA</v>
      </c>
      <c r="E57" s="493" t="str">
        <f>'4i_Exports'!E57</f>
        <v xml:space="preserve">سلوفينيا </v>
      </c>
      <c r="F57" s="140"/>
      <c r="G57" s="140"/>
      <c r="H57" s="140"/>
      <c r="I57" s="140"/>
      <c r="J57" s="140"/>
      <c r="K57" s="140"/>
      <c r="L57" s="140"/>
      <c r="M57" s="140"/>
      <c r="N57" s="140"/>
      <c r="O57" s="140"/>
      <c r="P57" s="140"/>
      <c r="Q57" s="140"/>
      <c r="R57" s="140"/>
      <c r="S57" s="140"/>
      <c r="T57" s="140"/>
      <c r="U57" s="140"/>
      <c r="V57" s="140"/>
      <c r="W57" s="140"/>
      <c r="X57" s="140"/>
      <c r="Y57" s="140"/>
      <c r="Z57" s="140"/>
      <c r="AA57" s="140"/>
      <c r="AB57" s="762">
        <v>0</v>
      </c>
      <c r="BH57" s="670" t="str">
        <f t="shared" si="0"/>
        <v xml:space="preserve">سلوفينيا </v>
      </c>
      <c r="BI57" s="396"/>
      <c r="BJ57" s="396"/>
      <c r="BK57" s="396"/>
      <c r="BL57" s="396"/>
      <c r="BM57" s="396"/>
      <c r="BN57" s="396"/>
      <c r="BO57" s="396"/>
      <c r="BP57" s="396"/>
      <c r="BQ57" s="396"/>
      <c r="BR57" s="396"/>
      <c r="BS57" s="396"/>
      <c r="BT57" s="396"/>
      <c r="BU57" s="396"/>
      <c r="BV57" s="396"/>
      <c r="BW57" s="396"/>
      <c r="BX57" s="396"/>
      <c r="BY57" s="396"/>
      <c r="BZ57" s="396"/>
      <c r="CA57" s="396"/>
      <c r="CB57" s="396"/>
      <c r="CC57" s="396"/>
      <c r="CD57" s="396"/>
      <c r="CE57" s="396"/>
      <c r="CO57" s="246"/>
    </row>
    <row r="58" spans="1:93" x14ac:dyDescent="0.2">
      <c r="A58" s="165" t="s">
        <v>318</v>
      </c>
      <c r="B58" s="141" t="s">
        <v>101</v>
      </c>
      <c r="C58" s="135" t="str">
        <f>'4i_Exports'!C58</f>
        <v>SPAIN</v>
      </c>
      <c r="E58" s="493" t="str">
        <f>'4i_Exports'!E58</f>
        <v xml:space="preserve">إسبانيا </v>
      </c>
      <c r="F58" s="140"/>
      <c r="G58" s="140"/>
      <c r="H58" s="140"/>
      <c r="I58" s="140"/>
      <c r="J58" s="140"/>
      <c r="K58" s="140"/>
      <c r="L58" s="140"/>
      <c r="M58" s="140"/>
      <c r="N58" s="140"/>
      <c r="O58" s="140"/>
      <c r="P58" s="140"/>
      <c r="Q58" s="140"/>
      <c r="R58" s="140"/>
      <c r="S58" s="140"/>
      <c r="T58" s="140"/>
      <c r="U58" s="140"/>
      <c r="V58" s="140"/>
      <c r="W58" s="140"/>
      <c r="X58" s="140"/>
      <c r="Y58" s="140"/>
      <c r="Z58" s="140"/>
      <c r="AA58" s="140"/>
      <c r="AB58" s="762">
        <v>0</v>
      </c>
      <c r="BH58" s="670" t="str">
        <f t="shared" si="0"/>
        <v xml:space="preserve">إسبانيا </v>
      </c>
      <c r="BI58" s="396"/>
      <c r="BJ58" s="396"/>
      <c r="BK58" s="396"/>
      <c r="BL58" s="396"/>
      <c r="BM58" s="396"/>
      <c r="BN58" s="396"/>
      <c r="BO58" s="396"/>
      <c r="BP58" s="396"/>
      <c r="BQ58" s="396"/>
      <c r="BR58" s="396"/>
      <c r="BS58" s="396"/>
      <c r="BT58" s="396"/>
      <c r="BU58" s="396"/>
      <c r="BV58" s="396"/>
      <c r="BW58" s="396"/>
      <c r="BX58" s="396"/>
      <c r="BY58" s="396"/>
      <c r="BZ58" s="396"/>
      <c r="CA58" s="396"/>
      <c r="CB58" s="396"/>
      <c r="CC58" s="396"/>
      <c r="CD58" s="396"/>
      <c r="CE58" s="396"/>
      <c r="CO58" s="246"/>
    </row>
    <row r="59" spans="1:93" x14ac:dyDescent="0.2">
      <c r="A59" s="165" t="s">
        <v>318</v>
      </c>
      <c r="B59" s="141" t="s">
        <v>101</v>
      </c>
      <c r="C59" s="135" t="str">
        <f>'4i_Exports'!C59</f>
        <v>SWEDEN</v>
      </c>
      <c r="E59" s="493" t="str">
        <f>'4i_Exports'!E59</f>
        <v xml:space="preserve">السويد </v>
      </c>
      <c r="F59" s="140"/>
      <c r="G59" s="140"/>
      <c r="H59" s="140"/>
      <c r="I59" s="140"/>
      <c r="J59" s="140"/>
      <c r="K59" s="140"/>
      <c r="L59" s="140"/>
      <c r="M59" s="140"/>
      <c r="N59" s="140"/>
      <c r="O59" s="140"/>
      <c r="P59" s="140"/>
      <c r="Q59" s="140"/>
      <c r="R59" s="140"/>
      <c r="S59" s="140"/>
      <c r="T59" s="140"/>
      <c r="U59" s="140"/>
      <c r="V59" s="140"/>
      <c r="W59" s="140"/>
      <c r="X59" s="140"/>
      <c r="Y59" s="140"/>
      <c r="Z59" s="140"/>
      <c r="AA59" s="140"/>
      <c r="AB59" s="762">
        <v>0</v>
      </c>
      <c r="BH59" s="670" t="str">
        <f t="shared" si="0"/>
        <v xml:space="preserve">السويد </v>
      </c>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O59" s="246"/>
    </row>
    <row r="60" spans="1:93" x14ac:dyDescent="0.2">
      <c r="A60" s="165" t="s">
        <v>318</v>
      </c>
      <c r="B60" s="141" t="s">
        <v>101</v>
      </c>
      <c r="C60" s="135" t="str">
        <f>'4i_Exports'!C60</f>
        <v>SWITLAND</v>
      </c>
      <c r="E60" s="493" t="str">
        <f>'4i_Exports'!E60</f>
        <v xml:space="preserve">سويسرا </v>
      </c>
      <c r="F60" s="140"/>
      <c r="G60" s="140"/>
      <c r="H60" s="140"/>
      <c r="I60" s="140"/>
      <c r="J60" s="140"/>
      <c r="K60" s="140"/>
      <c r="L60" s="140"/>
      <c r="M60" s="140"/>
      <c r="N60" s="140"/>
      <c r="O60" s="140"/>
      <c r="P60" s="140"/>
      <c r="Q60" s="140"/>
      <c r="R60" s="140"/>
      <c r="S60" s="140"/>
      <c r="T60" s="140"/>
      <c r="U60" s="140"/>
      <c r="V60" s="140"/>
      <c r="W60" s="140"/>
      <c r="X60" s="140"/>
      <c r="Y60" s="140"/>
      <c r="Z60" s="140"/>
      <c r="AA60" s="140"/>
      <c r="AB60" s="762">
        <v>0</v>
      </c>
      <c r="BH60" s="670" t="str">
        <f t="shared" si="0"/>
        <v xml:space="preserve">سويسرا </v>
      </c>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O60" s="246"/>
    </row>
    <row r="61" spans="1:93" x14ac:dyDescent="0.2">
      <c r="A61" s="165" t="s">
        <v>318</v>
      </c>
      <c r="B61" s="141" t="s">
        <v>101</v>
      </c>
      <c r="C61" s="135" t="str">
        <f>'4i_Exports'!C61</f>
        <v>TAJIKISTAN</v>
      </c>
      <c r="E61" s="493" t="str">
        <f>'4i_Exports'!E61</f>
        <v xml:space="preserve">طاجيكستان </v>
      </c>
      <c r="F61" s="140"/>
      <c r="G61" s="140"/>
      <c r="H61" s="140"/>
      <c r="I61" s="140"/>
      <c r="J61" s="140"/>
      <c r="K61" s="140"/>
      <c r="L61" s="140"/>
      <c r="M61" s="140"/>
      <c r="N61" s="140"/>
      <c r="O61" s="140"/>
      <c r="P61" s="140"/>
      <c r="Q61" s="140"/>
      <c r="R61" s="140"/>
      <c r="S61" s="140"/>
      <c r="T61" s="140"/>
      <c r="U61" s="140"/>
      <c r="V61" s="140"/>
      <c r="W61" s="140"/>
      <c r="X61" s="140"/>
      <c r="Y61" s="140"/>
      <c r="Z61" s="140"/>
      <c r="AA61" s="140"/>
      <c r="AB61" s="762">
        <v>0</v>
      </c>
      <c r="BH61" s="670" t="str">
        <f t="shared" si="0"/>
        <v xml:space="preserve">طاجيكستان </v>
      </c>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O61" s="246"/>
    </row>
    <row r="62" spans="1:93" x14ac:dyDescent="0.2">
      <c r="A62" s="165" t="s">
        <v>318</v>
      </c>
      <c r="B62" s="141" t="s">
        <v>101</v>
      </c>
      <c r="C62" s="135" t="str">
        <f>'4i_Exports'!C62</f>
        <v>TURKEY</v>
      </c>
      <c r="E62" s="493" t="str">
        <f>'4i_Exports'!E62</f>
        <v xml:space="preserve">تركيا </v>
      </c>
      <c r="F62" s="140"/>
      <c r="G62" s="140"/>
      <c r="H62" s="140"/>
      <c r="I62" s="140"/>
      <c r="J62" s="140"/>
      <c r="K62" s="140"/>
      <c r="L62" s="140"/>
      <c r="M62" s="140"/>
      <c r="N62" s="140"/>
      <c r="O62" s="140"/>
      <c r="P62" s="140"/>
      <c r="Q62" s="140"/>
      <c r="R62" s="140"/>
      <c r="S62" s="140"/>
      <c r="T62" s="140"/>
      <c r="U62" s="140"/>
      <c r="V62" s="140"/>
      <c r="W62" s="140"/>
      <c r="X62" s="140"/>
      <c r="Y62" s="140"/>
      <c r="Z62" s="140"/>
      <c r="AA62" s="140"/>
      <c r="AB62" s="762">
        <v>0</v>
      </c>
      <c r="BH62" s="670" t="str">
        <f t="shared" si="0"/>
        <v xml:space="preserve">تركيا </v>
      </c>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O62" s="246"/>
    </row>
    <row r="63" spans="1:93" x14ac:dyDescent="0.2">
      <c r="A63" s="165" t="s">
        <v>318</v>
      </c>
      <c r="B63" s="141" t="s">
        <v>101</v>
      </c>
      <c r="C63" s="135" t="str">
        <f>'4i_Exports'!C63</f>
        <v>UKRAINE</v>
      </c>
      <c r="E63" s="493" t="str">
        <f>'4i_Exports'!E63</f>
        <v xml:space="preserve">أوكرانيا </v>
      </c>
      <c r="F63" s="140"/>
      <c r="G63" s="140"/>
      <c r="H63" s="140"/>
      <c r="I63" s="140"/>
      <c r="J63" s="140"/>
      <c r="K63" s="140"/>
      <c r="L63" s="140"/>
      <c r="M63" s="140"/>
      <c r="N63" s="140"/>
      <c r="O63" s="140"/>
      <c r="P63" s="140"/>
      <c r="Q63" s="140"/>
      <c r="R63" s="140"/>
      <c r="S63" s="140"/>
      <c r="T63" s="140"/>
      <c r="U63" s="140"/>
      <c r="V63" s="140"/>
      <c r="W63" s="140"/>
      <c r="X63" s="140"/>
      <c r="Y63" s="140"/>
      <c r="Z63" s="140"/>
      <c r="AA63" s="140"/>
      <c r="AB63" s="762">
        <v>0</v>
      </c>
      <c r="BH63" s="670" t="str">
        <f t="shared" si="0"/>
        <v xml:space="preserve">أوكرانيا </v>
      </c>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O63" s="246"/>
    </row>
    <row r="64" spans="1:93" x14ac:dyDescent="0.2">
      <c r="A64" s="165" t="s">
        <v>318</v>
      </c>
      <c r="B64" s="141" t="s">
        <v>101</v>
      </c>
      <c r="C64" s="135" t="str">
        <f>'4i_Exports'!C64</f>
        <v>UAE</v>
      </c>
      <c r="E64" s="493" t="str">
        <f>'4i_Exports'!E64</f>
        <v xml:space="preserve">الأمارات العربية المتحدة </v>
      </c>
      <c r="F64" s="140"/>
      <c r="G64" s="140"/>
      <c r="H64" s="140"/>
      <c r="I64" s="140"/>
      <c r="J64" s="140"/>
      <c r="K64" s="140"/>
      <c r="L64" s="140"/>
      <c r="M64" s="140"/>
      <c r="N64" s="140"/>
      <c r="O64" s="140"/>
      <c r="P64" s="140"/>
      <c r="Q64" s="140"/>
      <c r="R64" s="140"/>
      <c r="S64" s="140"/>
      <c r="T64" s="140"/>
      <c r="U64" s="140"/>
      <c r="V64" s="140"/>
      <c r="W64" s="140"/>
      <c r="X64" s="140"/>
      <c r="Y64" s="140"/>
      <c r="Z64" s="140"/>
      <c r="AA64" s="140"/>
      <c r="AB64" s="762">
        <v>0</v>
      </c>
      <c r="BH64" s="670" t="str">
        <f t="shared" si="0"/>
        <v xml:space="preserve">الأمارات العربية المتحدة </v>
      </c>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O64" s="246"/>
    </row>
    <row r="65" spans="1:93" x14ac:dyDescent="0.2">
      <c r="A65" s="165" t="s">
        <v>318</v>
      </c>
      <c r="B65" s="141" t="s">
        <v>101</v>
      </c>
      <c r="C65" s="135" t="str">
        <f>'4i_Exports'!C65</f>
        <v>UK</v>
      </c>
      <c r="E65" s="493" t="str">
        <f>'4i_Exports'!E65</f>
        <v xml:space="preserve">المملكة المتحدة </v>
      </c>
      <c r="F65" s="140"/>
      <c r="G65" s="140"/>
      <c r="H65" s="140"/>
      <c r="I65" s="140"/>
      <c r="J65" s="140"/>
      <c r="K65" s="140"/>
      <c r="L65" s="140"/>
      <c r="M65" s="140"/>
      <c r="N65" s="140"/>
      <c r="O65" s="140"/>
      <c r="P65" s="140"/>
      <c r="Q65" s="140"/>
      <c r="R65" s="140"/>
      <c r="S65" s="140"/>
      <c r="T65" s="140"/>
      <c r="U65" s="140"/>
      <c r="V65" s="140"/>
      <c r="W65" s="140"/>
      <c r="X65" s="140"/>
      <c r="Y65" s="140"/>
      <c r="Z65" s="140"/>
      <c r="AA65" s="140"/>
      <c r="AB65" s="762">
        <v>0</v>
      </c>
      <c r="BH65" s="670" t="str">
        <f t="shared" si="0"/>
        <v xml:space="preserve">المملكة المتحدة </v>
      </c>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O65" s="246"/>
    </row>
    <row r="66" spans="1:93" x14ac:dyDescent="0.2">
      <c r="A66" s="165" t="s">
        <v>318</v>
      </c>
      <c r="B66" s="141" t="s">
        <v>101</v>
      </c>
      <c r="C66" s="135" t="str">
        <f>'4i_Exports'!C66</f>
        <v>USA</v>
      </c>
      <c r="E66" s="493" t="str">
        <f>'4i_Exports'!E66</f>
        <v xml:space="preserve">الولايات المتحدة </v>
      </c>
      <c r="F66" s="140"/>
      <c r="G66" s="140"/>
      <c r="H66" s="140"/>
      <c r="I66" s="140"/>
      <c r="J66" s="140"/>
      <c r="K66" s="140"/>
      <c r="L66" s="140"/>
      <c r="M66" s="140"/>
      <c r="N66" s="140"/>
      <c r="O66" s="140"/>
      <c r="P66" s="140"/>
      <c r="Q66" s="140"/>
      <c r="R66" s="140"/>
      <c r="S66" s="140"/>
      <c r="T66" s="140"/>
      <c r="U66" s="140"/>
      <c r="V66" s="140"/>
      <c r="W66" s="140"/>
      <c r="X66" s="140"/>
      <c r="Y66" s="140"/>
      <c r="Z66" s="140"/>
      <c r="AA66" s="140"/>
      <c r="AB66" s="762">
        <v>0</v>
      </c>
      <c r="BH66" s="670" t="str">
        <f t="shared" si="0"/>
        <v xml:space="preserve">الولايات المتحدة </v>
      </c>
      <c r="BI66" s="396"/>
      <c r="BJ66" s="396"/>
      <c r="BK66" s="396"/>
      <c r="BL66" s="396"/>
      <c r="BM66" s="396"/>
      <c r="BN66" s="396"/>
      <c r="BO66" s="396"/>
      <c r="BP66" s="396"/>
      <c r="BQ66" s="396"/>
      <c r="BR66" s="396"/>
      <c r="BS66" s="396"/>
      <c r="BT66" s="396"/>
      <c r="BU66" s="396"/>
      <c r="BV66" s="396"/>
      <c r="BW66" s="396"/>
      <c r="BX66" s="396"/>
      <c r="BY66" s="396"/>
      <c r="BZ66" s="396"/>
      <c r="CA66" s="396"/>
      <c r="CB66" s="396"/>
      <c r="CC66" s="396"/>
      <c r="CD66" s="396"/>
      <c r="CE66" s="396"/>
      <c r="CO66" s="246"/>
    </row>
    <row r="67" spans="1:93" x14ac:dyDescent="0.2">
      <c r="A67" s="165" t="s">
        <v>318</v>
      </c>
      <c r="B67" s="141" t="s">
        <v>101</v>
      </c>
      <c r="C67" s="135" t="str">
        <f>'4i_Exports'!C67</f>
        <v>UZBEKISTAN</v>
      </c>
      <c r="E67" s="748" t="str">
        <f>'4i_Exports'!E67</f>
        <v>أوزبكستان</v>
      </c>
      <c r="F67" s="140"/>
      <c r="G67" s="140"/>
      <c r="H67" s="140"/>
      <c r="I67" s="140"/>
      <c r="J67" s="140"/>
      <c r="K67" s="140"/>
      <c r="L67" s="140"/>
      <c r="M67" s="140"/>
      <c r="N67" s="140"/>
      <c r="O67" s="140"/>
      <c r="P67" s="140"/>
      <c r="Q67" s="140"/>
      <c r="R67" s="140"/>
      <c r="S67" s="140"/>
      <c r="T67" s="140"/>
      <c r="U67" s="140"/>
      <c r="V67" s="140"/>
      <c r="W67" s="140"/>
      <c r="X67" s="140"/>
      <c r="Y67" s="140"/>
      <c r="Z67" s="140"/>
      <c r="AA67" s="140"/>
      <c r="AB67" s="762">
        <v>0</v>
      </c>
      <c r="BH67" s="670" t="str">
        <f t="shared" si="0"/>
        <v>أوزبكستان</v>
      </c>
      <c r="BI67" s="396"/>
      <c r="BJ67" s="396"/>
      <c r="BK67" s="396"/>
      <c r="BL67" s="396"/>
      <c r="BM67" s="396"/>
      <c r="BN67" s="396"/>
      <c r="BO67" s="396"/>
      <c r="BP67" s="396"/>
      <c r="BQ67" s="396"/>
      <c r="BR67" s="396"/>
      <c r="BS67" s="396"/>
      <c r="BT67" s="396"/>
      <c r="BU67" s="396"/>
      <c r="BV67" s="396"/>
      <c r="BW67" s="396"/>
      <c r="BX67" s="396"/>
      <c r="BY67" s="396"/>
      <c r="BZ67" s="396"/>
      <c r="CA67" s="396"/>
      <c r="CB67" s="396"/>
      <c r="CC67" s="396"/>
      <c r="CD67" s="396"/>
      <c r="CE67" s="396"/>
      <c r="CO67" s="246"/>
    </row>
    <row r="68" spans="1:93" ht="13.5" thickBot="1" x14ac:dyDescent="0.25">
      <c r="A68" s="165" t="s">
        <v>318</v>
      </c>
      <c r="B68" s="141" t="s">
        <v>101</v>
      </c>
      <c r="C68" s="135" t="str">
        <f>'4i_Exports'!C68</f>
        <v>NONSPEC</v>
      </c>
      <c r="E68" s="646" t="str">
        <f>'4i_Exports'!E68</f>
        <v>دول غير محددة/ أخرى</v>
      </c>
      <c r="F68" s="647"/>
      <c r="G68" s="647"/>
      <c r="H68" s="647"/>
      <c r="I68" s="647"/>
      <c r="J68" s="647"/>
      <c r="K68" s="647"/>
      <c r="L68" s="647"/>
      <c r="M68" s="647"/>
      <c r="N68" s="647"/>
      <c r="O68" s="647"/>
      <c r="P68" s="647"/>
      <c r="Q68" s="647"/>
      <c r="R68" s="647"/>
      <c r="S68" s="647"/>
      <c r="T68" s="647"/>
      <c r="U68" s="647"/>
      <c r="V68" s="647"/>
      <c r="W68" s="647"/>
      <c r="X68" s="647"/>
      <c r="Y68" s="647"/>
      <c r="Z68" s="647"/>
      <c r="AA68" s="647"/>
      <c r="AB68" s="763">
        <v>0</v>
      </c>
      <c r="BH68" s="670" t="str">
        <f>E68</f>
        <v>دول غير محددة/ أخرى</v>
      </c>
      <c r="BI68" s="396"/>
      <c r="BJ68" s="396"/>
      <c r="BK68" s="396"/>
      <c r="BL68" s="396"/>
      <c r="BM68" s="396"/>
      <c r="BN68" s="396"/>
      <c r="BO68" s="396"/>
      <c r="BP68" s="396"/>
      <c r="BQ68" s="396"/>
      <c r="BR68" s="396"/>
      <c r="BS68" s="396"/>
      <c r="BT68" s="396"/>
      <c r="BU68" s="396"/>
      <c r="BV68" s="396"/>
      <c r="BW68" s="396"/>
      <c r="BX68" s="396"/>
      <c r="BY68" s="396"/>
      <c r="BZ68" s="396"/>
      <c r="CA68" s="396"/>
      <c r="CB68" s="396"/>
      <c r="CC68" s="396"/>
      <c r="CD68" s="396"/>
      <c r="CE68" s="396"/>
      <c r="CO68" s="159"/>
    </row>
    <row r="69" spans="1:93" s="168" customFormat="1" ht="15.75" thickBot="1" x14ac:dyDescent="0.3">
      <c r="A69" s="165" t="s">
        <v>318</v>
      </c>
      <c r="B69" s="141" t="s">
        <v>101</v>
      </c>
      <c r="C69" s="135" t="str">
        <f>'4i_Exports'!C69</f>
        <v>TOTEXPST</v>
      </c>
      <c r="D69" s="423"/>
      <c r="E69" s="643" t="str">
        <f>'4i_Exports'!E69</f>
        <v>مجموع الصادرات</v>
      </c>
      <c r="F69" s="642">
        <f>SUM(F4:F68)</f>
        <v>0</v>
      </c>
      <c r="G69" s="642">
        <f t="shared" ref="G69:AB69" si="1">SUM(G4:G68)</f>
        <v>0</v>
      </c>
      <c r="H69" s="642">
        <f t="shared" si="1"/>
        <v>0</v>
      </c>
      <c r="I69" s="642">
        <f t="shared" si="1"/>
        <v>0</v>
      </c>
      <c r="J69" s="642">
        <f t="shared" si="1"/>
        <v>0</v>
      </c>
      <c r="K69" s="642">
        <f t="shared" si="1"/>
        <v>0</v>
      </c>
      <c r="L69" s="642">
        <f t="shared" si="1"/>
        <v>0</v>
      </c>
      <c r="M69" s="642">
        <f t="shared" si="1"/>
        <v>0</v>
      </c>
      <c r="N69" s="642">
        <f t="shared" si="1"/>
        <v>0</v>
      </c>
      <c r="O69" s="642">
        <f t="shared" si="1"/>
        <v>0</v>
      </c>
      <c r="P69" s="642">
        <f t="shared" si="1"/>
        <v>0</v>
      </c>
      <c r="Q69" s="642">
        <f t="shared" si="1"/>
        <v>0</v>
      </c>
      <c r="R69" s="642">
        <f t="shared" si="1"/>
        <v>0</v>
      </c>
      <c r="S69" s="642">
        <f t="shared" si="1"/>
        <v>0</v>
      </c>
      <c r="T69" s="642">
        <f t="shared" si="1"/>
        <v>0</v>
      </c>
      <c r="U69" s="642">
        <f t="shared" si="1"/>
        <v>0</v>
      </c>
      <c r="V69" s="642">
        <f t="shared" si="1"/>
        <v>0</v>
      </c>
      <c r="W69" s="642">
        <f t="shared" si="1"/>
        <v>0</v>
      </c>
      <c r="X69" s="642">
        <f t="shared" si="1"/>
        <v>0</v>
      </c>
      <c r="Y69" s="642">
        <f>SUM(Y4:Y68)</f>
        <v>0</v>
      </c>
      <c r="Z69" s="642">
        <f>SUM(Z4:Z68)</f>
        <v>0</v>
      </c>
      <c r="AA69" s="642">
        <f>SUM(AA4:AA68)</f>
        <v>0</v>
      </c>
      <c r="AB69" s="642">
        <f t="shared" si="1"/>
        <v>0</v>
      </c>
      <c r="BH69" s="671" t="s">
        <v>677</v>
      </c>
      <c r="BI69" s="527">
        <f>SUM(BI4:BI68)</f>
        <v>0</v>
      </c>
      <c r="BJ69" s="527">
        <f t="shared" ref="BJ69:CE69" si="2">SUM(BJ4:BJ68)</f>
        <v>0</v>
      </c>
      <c r="BK69" s="527">
        <f t="shared" si="2"/>
        <v>0</v>
      </c>
      <c r="BL69" s="527">
        <f t="shared" si="2"/>
        <v>0</v>
      </c>
      <c r="BM69" s="527">
        <f t="shared" si="2"/>
        <v>0</v>
      </c>
      <c r="BN69" s="527">
        <f t="shared" si="2"/>
        <v>0</v>
      </c>
      <c r="BO69" s="527">
        <f t="shared" si="2"/>
        <v>0</v>
      </c>
      <c r="BP69" s="527">
        <f t="shared" si="2"/>
        <v>0</v>
      </c>
      <c r="BQ69" s="527">
        <f t="shared" si="2"/>
        <v>0</v>
      </c>
      <c r="BR69" s="527">
        <f t="shared" si="2"/>
        <v>0</v>
      </c>
      <c r="BS69" s="527">
        <f t="shared" si="2"/>
        <v>0</v>
      </c>
      <c r="BT69" s="527">
        <f t="shared" si="2"/>
        <v>0</v>
      </c>
      <c r="BU69" s="527">
        <f t="shared" si="2"/>
        <v>0</v>
      </c>
      <c r="BV69" s="527">
        <f t="shared" si="2"/>
        <v>0</v>
      </c>
      <c r="BW69" s="527">
        <f t="shared" si="2"/>
        <v>0</v>
      </c>
      <c r="BX69" s="527">
        <f t="shared" si="2"/>
        <v>0</v>
      </c>
      <c r="BY69" s="527">
        <f t="shared" si="2"/>
        <v>0</v>
      </c>
      <c r="BZ69" s="527">
        <f t="shared" si="2"/>
        <v>0</v>
      </c>
      <c r="CA69" s="527">
        <f t="shared" si="2"/>
        <v>0</v>
      </c>
      <c r="CB69" s="527">
        <f>SUM(CB4:CB68)</f>
        <v>0</v>
      </c>
      <c r="CC69" s="527">
        <f>SUM(CC4:CC68)</f>
        <v>0</v>
      </c>
      <c r="CD69" s="527">
        <f>SUM(CD4:CD68)</f>
        <v>0</v>
      </c>
      <c r="CE69" s="527">
        <f t="shared" si="2"/>
        <v>0</v>
      </c>
      <c r="CO69" s="253"/>
    </row>
    <row r="70" spans="1:93" s="169" customFormat="1" ht="12" customHeight="1" x14ac:dyDescent="0.2">
      <c r="B70" s="840"/>
      <c r="C70" s="840"/>
      <c r="E70" s="890" t="s">
        <v>1232</v>
      </c>
      <c r="F70" s="133"/>
      <c r="G70" s="133"/>
      <c r="H70" s="133"/>
      <c r="I70" s="133"/>
      <c r="J70" s="133"/>
      <c r="K70" s="133"/>
      <c r="L70" s="133"/>
      <c r="M70" s="133"/>
      <c r="N70" s="133"/>
      <c r="O70" s="133"/>
      <c r="P70" s="133"/>
      <c r="BH70" s="846" t="s">
        <v>385</v>
      </c>
      <c r="CO70" s="841" t="s">
        <v>386</v>
      </c>
    </row>
    <row r="71" spans="1:93" s="169" customFormat="1" ht="51.75" customHeight="1" x14ac:dyDescent="0.2">
      <c r="B71" s="840"/>
      <c r="C71" s="840"/>
      <c r="E71" s="893" t="s">
        <v>1257</v>
      </c>
      <c r="F71" s="133"/>
      <c r="G71" s="133"/>
      <c r="H71" s="133"/>
      <c r="I71" s="133"/>
      <c r="J71" s="133"/>
      <c r="K71" s="133"/>
      <c r="L71" s="133"/>
      <c r="M71" s="133"/>
      <c r="N71" s="133"/>
      <c r="O71" s="133"/>
      <c r="P71" s="133"/>
      <c r="BH71" s="843" t="s">
        <v>454</v>
      </c>
      <c r="CO71" s="843" t="s">
        <v>455</v>
      </c>
    </row>
    <row r="72" spans="1:93" s="169" customFormat="1" ht="16.5" thickBot="1" x14ac:dyDescent="0.25">
      <c r="B72" s="840"/>
      <c r="C72" s="840"/>
      <c r="E72" s="482" t="s">
        <v>1258</v>
      </c>
      <c r="F72" s="133"/>
      <c r="G72" s="502" t="str">
        <f>Country</f>
        <v>Country</v>
      </c>
      <c r="H72" s="133"/>
      <c r="I72" s="133"/>
      <c r="J72" s="133"/>
      <c r="K72" s="133"/>
      <c r="L72" s="133"/>
      <c r="M72" s="3"/>
      <c r="N72" s="133"/>
      <c r="O72" s="133"/>
      <c r="P72" s="133"/>
      <c r="BH72" s="845" t="s">
        <v>458</v>
      </c>
      <c r="CO72" s="845" t="s">
        <v>523</v>
      </c>
    </row>
    <row r="73" spans="1:93" s="166" customFormat="1" ht="21" customHeight="1" thickBot="1" x14ac:dyDescent="0.25">
      <c r="B73" s="644"/>
      <c r="C73" s="644"/>
      <c r="E73" s="491" t="s">
        <v>1246</v>
      </c>
      <c r="F73" s="710">
        <f t="shared" ref="F73:T73" si="3">F3</f>
        <v>1990</v>
      </c>
      <c r="G73" s="710">
        <f t="shared" si="3"/>
        <v>1991</v>
      </c>
      <c r="H73" s="710">
        <f t="shared" si="3"/>
        <v>1992</v>
      </c>
      <c r="I73" s="710">
        <f t="shared" si="3"/>
        <v>1993</v>
      </c>
      <c r="J73" s="710">
        <f t="shared" si="3"/>
        <v>1994</v>
      </c>
      <c r="K73" s="710">
        <f t="shared" si="3"/>
        <v>1995</v>
      </c>
      <c r="L73" s="710">
        <f t="shared" si="3"/>
        <v>1996</v>
      </c>
      <c r="M73" s="710">
        <f t="shared" si="3"/>
        <v>1997</v>
      </c>
      <c r="N73" s="710">
        <f t="shared" si="3"/>
        <v>1998</v>
      </c>
      <c r="O73" s="710">
        <f t="shared" si="3"/>
        <v>1999</v>
      </c>
      <c r="P73" s="710">
        <f t="shared" si="3"/>
        <v>2000</v>
      </c>
      <c r="Q73" s="710">
        <f t="shared" si="3"/>
        <v>2001</v>
      </c>
      <c r="R73" s="710">
        <f t="shared" si="3"/>
        <v>2002</v>
      </c>
      <c r="S73" s="710">
        <f t="shared" si="3"/>
        <v>2003</v>
      </c>
      <c r="T73" s="710">
        <f t="shared" si="3"/>
        <v>2004</v>
      </c>
      <c r="U73" s="710">
        <f t="shared" ref="U73:AB73" si="4">U3</f>
        <v>2005</v>
      </c>
      <c r="V73" s="710">
        <f t="shared" si="4"/>
        <v>2006</v>
      </c>
      <c r="W73" s="710">
        <f t="shared" si="4"/>
        <v>2007</v>
      </c>
      <c r="X73" s="710">
        <f t="shared" si="4"/>
        <v>2008</v>
      </c>
      <c r="Y73" s="710">
        <f t="shared" si="4"/>
        <v>2009</v>
      </c>
      <c r="Z73" s="710">
        <f>Z3</f>
        <v>2010</v>
      </c>
      <c r="AA73" s="710">
        <f>AA3</f>
        <v>2011</v>
      </c>
      <c r="AB73" s="710">
        <f t="shared" si="4"/>
        <v>2012</v>
      </c>
      <c r="BH73" s="415" t="s">
        <v>107</v>
      </c>
      <c r="BI73" s="411">
        <f>BI3</f>
        <v>1990</v>
      </c>
      <c r="BJ73" s="411">
        <f t="shared" ref="BJ73:CE73" si="5">BJ3</f>
        <v>1991</v>
      </c>
      <c r="BK73" s="411">
        <f t="shared" si="5"/>
        <v>1992</v>
      </c>
      <c r="BL73" s="411">
        <f t="shared" si="5"/>
        <v>1993</v>
      </c>
      <c r="BM73" s="411">
        <f t="shared" si="5"/>
        <v>1994</v>
      </c>
      <c r="BN73" s="411">
        <f t="shared" si="5"/>
        <v>1995</v>
      </c>
      <c r="BO73" s="411">
        <f t="shared" si="5"/>
        <v>1996</v>
      </c>
      <c r="BP73" s="411">
        <f t="shared" si="5"/>
        <v>1997</v>
      </c>
      <c r="BQ73" s="411">
        <f t="shared" si="5"/>
        <v>1998</v>
      </c>
      <c r="BR73" s="411">
        <f t="shared" si="5"/>
        <v>1999</v>
      </c>
      <c r="BS73" s="411">
        <f t="shared" si="5"/>
        <v>2000</v>
      </c>
      <c r="BT73" s="411">
        <f t="shared" si="5"/>
        <v>2001</v>
      </c>
      <c r="BU73" s="411">
        <f t="shared" si="5"/>
        <v>2002</v>
      </c>
      <c r="BV73" s="411">
        <f t="shared" si="5"/>
        <v>2003</v>
      </c>
      <c r="BW73" s="411">
        <f t="shared" si="5"/>
        <v>2004</v>
      </c>
      <c r="BX73" s="411">
        <f t="shared" si="5"/>
        <v>2005</v>
      </c>
      <c r="BY73" s="411">
        <f t="shared" si="5"/>
        <v>2006</v>
      </c>
      <c r="BZ73" s="411">
        <f t="shared" si="5"/>
        <v>2007</v>
      </c>
      <c r="CA73" s="411">
        <f t="shared" si="5"/>
        <v>2008</v>
      </c>
      <c r="CB73" s="411">
        <f>CB3</f>
        <v>2009</v>
      </c>
      <c r="CC73" s="411">
        <f>CC3</f>
        <v>2010</v>
      </c>
      <c r="CD73" s="411">
        <f>CD3</f>
        <v>2011</v>
      </c>
      <c r="CE73" s="411">
        <f t="shared" si="5"/>
        <v>2012</v>
      </c>
      <c r="CO73" s="193" t="s">
        <v>107</v>
      </c>
    </row>
    <row r="74" spans="1:93" s="166" customFormat="1" ht="13.5" customHeight="1" x14ac:dyDescent="0.2">
      <c r="A74" s="165" t="s">
        <v>318</v>
      </c>
      <c r="B74" s="141" t="s">
        <v>102</v>
      </c>
      <c r="C74" s="135" t="str">
        <f>'4i_Exports'!C74</f>
        <v>ARGENTINA</v>
      </c>
      <c r="D74" s="164"/>
      <c r="E74" s="493" t="str">
        <f>'4i_Exports'!E74</f>
        <v xml:space="preserve">الأرجنتين </v>
      </c>
      <c r="F74" s="140"/>
      <c r="G74" s="140"/>
      <c r="H74" s="140"/>
      <c r="I74" s="140"/>
      <c r="J74" s="140"/>
      <c r="K74" s="140"/>
      <c r="L74" s="140"/>
      <c r="M74" s="140"/>
      <c r="N74" s="140"/>
      <c r="O74" s="140"/>
      <c r="P74" s="140"/>
      <c r="Q74" s="140"/>
      <c r="R74" s="140"/>
      <c r="S74" s="140"/>
      <c r="T74" s="140"/>
      <c r="U74" s="140"/>
      <c r="V74" s="140"/>
      <c r="W74" s="140"/>
      <c r="X74" s="140"/>
      <c r="Y74" s="140"/>
      <c r="Z74" s="140"/>
      <c r="AA74" s="140"/>
      <c r="AB74" s="762">
        <v>0</v>
      </c>
      <c r="BH74" s="645" t="str">
        <f t="shared" ref="BH74:BH136" si="6">E74</f>
        <v xml:space="preserve">الأرجنتين </v>
      </c>
      <c r="BI74" s="396"/>
      <c r="BJ74" s="396"/>
      <c r="BK74" s="396"/>
      <c r="BL74" s="396"/>
      <c r="BM74" s="396"/>
      <c r="BN74" s="396"/>
      <c r="BO74" s="396"/>
      <c r="BP74" s="396"/>
      <c r="BQ74" s="396"/>
      <c r="BR74" s="396"/>
      <c r="BS74" s="396"/>
      <c r="BT74" s="396"/>
      <c r="BU74" s="396"/>
      <c r="BV74" s="396"/>
      <c r="BW74" s="396"/>
      <c r="BX74" s="396"/>
      <c r="BY74" s="396"/>
      <c r="BZ74" s="396"/>
      <c r="CA74" s="396"/>
      <c r="CB74" s="396"/>
      <c r="CC74" s="396"/>
      <c r="CD74" s="396"/>
      <c r="CE74" s="396"/>
      <c r="CO74" s="745"/>
    </row>
    <row r="75" spans="1:93" s="166" customFormat="1" ht="13.5" customHeight="1" x14ac:dyDescent="0.2">
      <c r="A75" s="165" t="s">
        <v>318</v>
      </c>
      <c r="B75" s="141" t="s">
        <v>102</v>
      </c>
      <c r="C75" s="135" t="str">
        <f>'4i_Exports'!C75</f>
        <v>ARMENIA</v>
      </c>
      <c r="D75" s="164"/>
      <c r="E75" s="493" t="str">
        <f>'4i_Exports'!E75</f>
        <v xml:space="preserve">أرمينيا </v>
      </c>
      <c r="F75" s="140"/>
      <c r="G75" s="140"/>
      <c r="H75" s="140"/>
      <c r="I75" s="140"/>
      <c r="J75" s="140"/>
      <c r="K75" s="140"/>
      <c r="L75" s="140"/>
      <c r="M75" s="140"/>
      <c r="N75" s="140"/>
      <c r="O75" s="140"/>
      <c r="P75" s="140"/>
      <c r="Q75" s="140"/>
      <c r="R75" s="140"/>
      <c r="S75" s="140"/>
      <c r="T75" s="140"/>
      <c r="U75" s="140"/>
      <c r="V75" s="140"/>
      <c r="W75" s="140"/>
      <c r="X75" s="140"/>
      <c r="Y75" s="140"/>
      <c r="Z75" s="140"/>
      <c r="AA75" s="140"/>
      <c r="AB75" s="762">
        <v>0</v>
      </c>
      <c r="BH75" s="645" t="str">
        <f t="shared" si="6"/>
        <v xml:space="preserve">أرمينيا </v>
      </c>
      <c r="BI75" s="396"/>
      <c r="BJ75" s="396"/>
      <c r="BK75" s="396"/>
      <c r="BL75" s="396"/>
      <c r="BM75" s="396"/>
      <c r="BN75" s="396"/>
      <c r="BO75" s="396"/>
      <c r="BP75" s="396"/>
      <c r="BQ75" s="396"/>
      <c r="BR75" s="396"/>
      <c r="BS75" s="396"/>
      <c r="BT75" s="396"/>
      <c r="BU75" s="396"/>
      <c r="BV75" s="396"/>
      <c r="BW75" s="396"/>
      <c r="BX75" s="396"/>
      <c r="BY75" s="396"/>
      <c r="BZ75" s="396"/>
      <c r="CA75" s="396"/>
      <c r="CB75" s="396"/>
      <c r="CC75" s="396"/>
      <c r="CD75" s="396"/>
      <c r="CE75" s="396"/>
      <c r="CO75" s="745"/>
    </row>
    <row r="76" spans="1:93" x14ac:dyDescent="0.2">
      <c r="A76" s="746" t="s">
        <v>318</v>
      </c>
      <c r="B76" s="750" t="s">
        <v>102</v>
      </c>
      <c r="C76" s="747" t="str">
        <f>'4i_Exports'!C76</f>
        <v>AUSTRALI</v>
      </c>
      <c r="D76" s="751"/>
      <c r="E76" s="752" t="str">
        <f>'4i_Exports'!E76</f>
        <v xml:space="preserve">أستراليا </v>
      </c>
      <c r="F76" s="140"/>
      <c r="G76" s="140"/>
      <c r="H76" s="140"/>
      <c r="I76" s="140"/>
      <c r="J76" s="140"/>
      <c r="K76" s="140"/>
      <c r="L76" s="140"/>
      <c r="M76" s="140"/>
      <c r="N76" s="140"/>
      <c r="O76" s="140"/>
      <c r="P76" s="140"/>
      <c r="Q76" s="140"/>
      <c r="R76" s="140"/>
      <c r="S76" s="140"/>
      <c r="T76" s="140"/>
      <c r="U76" s="140"/>
      <c r="V76" s="140"/>
      <c r="W76" s="140"/>
      <c r="X76" s="140"/>
      <c r="Y76" s="140"/>
      <c r="Z76" s="140"/>
      <c r="AA76" s="140"/>
      <c r="AB76" s="762">
        <v>0</v>
      </c>
      <c r="BH76" s="645" t="str">
        <f t="shared" si="6"/>
        <v xml:space="preserve">أستراليا </v>
      </c>
      <c r="BI76" s="396"/>
      <c r="BJ76" s="396"/>
      <c r="BK76" s="396"/>
      <c r="BL76" s="396"/>
      <c r="BM76" s="396"/>
      <c r="BN76" s="396"/>
      <c r="BO76" s="396"/>
      <c r="BP76" s="396"/>
      <c r="BQ76" s="396"/>
      <c r="BR76" s="396"/>
      <c r="BS76" s="396"/>
      <c r="BT76" s="396"/>
      <c r="BU76" s="396"/>
      <c r="BV76" s="396"/>
      <c r="BW76" s="396"/>
      <c r="BX76" s="396"/>
      <c r="BY76" s="396"/>
      <c r="BZ76" s="396"/>
      <c r="CA76" s="396"/>
      <c r="CB76" s="396"/>
      <c r="CC76" s="396"/>
      <c r="CD76" s="396"/>
      <c r="CE76" s="396"/>
      <c r="CO76" s="159"/>
    </row>
    <row r="77" spans="1:93" x14ac:dyDescent="0.2">
      <c r="A77" s="165" t="s">
        <v>318</v>
      </c>
      <c r="B77" s="141" t="s">
        <v>102</v>
      </c>
      <c r="C77" s="135" t="str">
        <f>'4i_Exports'!C77</f>
        <v>AUSTRIA</v>
      </c>
      <c r="E77" s="493" t="str">
        <f>'4i_Exports'!E77</f>
        <v xml:space="preserve">النمسا </v>
      </c>
      <c r="F77" s="140"/>
      <c r="G77" s="140"/>
      <c r="H77" s="140"/>
      <c r="I77" s="140"/>
      <c r="J77" s="140"/>
      <c r="K77" s="140"/>
      <c r="L77" s="140"/>
      <c r="M77" s="140"/>
      <c r="N77" s="140"/>
      <c r="O77" s="140"/>
      <c r="P77" s="140"/>
      <c r="Q77" s="140"/>
      <c r="R77" s="140"/>
      <c r="S77" s="140"/>
      <c r="T77" s="140"/>
      <c r="U77" s="140"/>
      <c r="V77" s="140"/>
      <c r="W77" s="140"/>
      <c r="X77" s="140"/>
      <c r="Y77" s="140"/>
      <c r="Z77" s="140"/>
      <c r="AA77" s="140"/>
      <c r="AB77" s="762">
        <v>0</v>
      </c>
      <c r="BH77" s="645" t="str">
        <f t="shared" si="6"/>
        <v xml:space="preserve">النمسا </v>
      </c>
      <c r="BI77" s="396"/>
      <c r="BJ77" s="396"/>
      <c r="BK77" s="396"/>
      <c r="BL77" s="396"/>
      <c r="BM77" s="396"/>
      <c r="BN77" s="396"/>
      <c r="BO77" s="396"/>
      <c r="BP77" s="396"/>
      <c r="BQ77" s="396"/>
      <c r="BR77" s="396"/>
      <c r="BS77" s="396"/>
      <c r="BT77" s="396"/>
      <c r="BU77" s="396"/>
      <c r="BV77" s="396"/>
      <c r="BW77" s="396"/>
      <c r="BX77" s="396"/>
      <c r="BY77" s="396"/>
      <c r="BZ77" s="396"/>
      <c r="CA77" s="396"/>
      <c r="CB77" s="396"/>
      <c r="CC77" s="396"/>
      <c r="CD77" s="396"/>
      <c r="CE77" s="396"/>
      <c r="CO77" s="159"/>
    </row>
    <row r="78" spans="1:93" x14ac:dyDescent="0.2">
      <c r="A78" s="165" t="s">
        <v>318</v>
      </c>
      <c r="B78" s="141" t="s">
        <v>102</v>
      </c>
      <c r="C78" s="135" t="str">
        <f>'4i_Exports'!C78</f>
        <v>BELARUS</v>
      </c>
      <c r="E78" s="493" t="str">
        <f>'4i_Exports'!E78</f>
        <v xml:space="preserve">روسيا البيضاء </v>
      </c>
      <c r="F78" s="140"/>
      <c r="G78" s="140"/>
      <c r="H78" s="140"/>
      <c r="I78" s="140"/>
      <c r="J78" s="140"/>
      <c r="K78" s="140"/>
      <c r="L78" s="140"/>
      <c r="M78" s="140"/>
      <c r="N78" s="140"/>
      <c r="O78" s="140"/>
      <c r="P78" s="140"/>
      <c r="Q78" s="140"/>
      <c r="R78" s="140"/>
      <c r="S78" s="140"/>
      <c r="T78" s="140"/>
      <c r="U78" s="140"/>
      <c r="V78" s="140"/>
      <c r="W78" s="140"/>
      <c r="X78" s="140"/>
      <c r="Y78" s="140"/>
      <c r="Z78" s="140"/>
      <c r="AA78" s="140"/>
      <c r="AB78" s="762">
        <v>0</v>
      </c>
      <c r="BH78" s="645" t="str">
        <f t="shared" si="6"/>
        <v xml:space="preserve">روسيا البيضاء </v>
      </c>
      <c r="BI78" s="396"/>
      <c r="BJ78" s="396"/>
      <c r="BK78" s="396"/>
      <c r="BL78" s="396"/>
      <c r="BM78" s="396"/>
      <c r="BN78" s="396"/>
      <c r="BO78" s="396"/>
      <c r="BP78" s="396"/>
      <c r="BQ78" s="396"/>
      <c r="BR78" s="396"/>
      <c r="BS78" s="396"/>
      <c r="BT78" s="396"/>
      <c r="BU78" s="396"/>
      <c r="BV78" s="396"/>
      <c r="BW78" s="396"/>
      <c r="BX78" s="396"/>
      <c r="BY78" s="396"/>
      <c r="BZ78" s="396"/>
      <c r="CA78" s="396"/>
      <c r="CB78" s="396"/>
      <c r="CC78" s="396"/>
      <c r="CD78" s="396"/>
      <c r="CE78" s="396"/>
      <c r="CO78" s="159"/>
    </row>
    <row r="79" spans="1:93" x14ac:dyDescent="0.2">
      <c r="A79" s="165" t="s">
        <v>318</v>
      </c>
      <c r="B79" s="141" t="s">
        <v>102</v>
      </c>
      <c r="C79" s="135" t="str">
        <f>'4i_Exports'!C79</f>
        <v>BELGIUM</v>
      </c>
      <c r="E79" s="493" t="str">
        <f>'4i_Exports'!E79</f>
        <v xml:space="preserve">بلجيكا </v>
      </c>
      <c r="F79" s="140"/>
      <c r="G79" s="140"/>
      <c r="H79" s="140"/>
      <c r="I79" s="140"/>
      <c r="J79" s="140"/>
      <c r="K79" s="140"/>
      <c r="L79" s="140"/>
      <c r="M79" s="140"/>
      <c r="N79" s="140"/>
      <c r="O79" s="140"/>
      <c r="P79" s="140"/>
      <c r="Q79" s="140"/>
      <c r="R79" s="140"/>
      <c r="S79" s="140"/>
      <c r="T79" s="140"/>
      <c r="U79" s="140"/>
      <c r="V79" s="140"/>
      <c r="W79" s="140"/>
      <c r="X79" s="140"/>
      <c r="Y79" s="140"/>
      <c r="Z79" s="140"/>
      <c r="AA79" s="140"/>
      <c r="AB79" s="762">
        <v>0</v>
      </c>
      <c r="BH79" s="645" t="str">
        <f t="shared" si="6"/>
        <v xml:space="preserve">بلجيكا </v>
      </c>
      <c r="BI79" s="396"/>
      <c r="BJ79" s="396"/>
      <c r="BK79" s="396"/>
      <c r="BL79" s="396"/>
      <c r="BM79" s="396"/>
      <c r="BN79" s="396"/>
      <c r="BO79" s="396"/>
      <c r="BP79" s="396"/>
      <c r="BQ79" s="396"/>
      <c r="BR79" s="396"/>
      <c r="BS79" s="396"/>
      <c r="BT79" s="396"/>
      <c r="BU79" s="396"/>
      <c r="BV79" s="396"/>
      <c r="BW79" s="396"/>
      <c r="BX79" s="396"/>
      <c r="BY79" s="396"/>
      <c r="BZ79" s="396"/>
      <c r="CA79" s="396"/>
      <c r="CB79" s="396"/>
      <c r="CC79" s="396"/>
      <c r="CD79" s="396"/>
      <c r="CE79" s="396"/>
      <c r="CO79" s="159"/>
    </row>
    <row r="80" spans="1:93" x14ac:dyDescent="0.2">
      <c r="A80" s="165" t="s">
        <v>318</v>
      </c>
      <c r="B80" s="141" t="s">
        <v>102</v>
      </c>
      <c r="C80" s="135" t="str">
        <f>'4i_Exports'!C80</f>
        <v>BOSNIAHERZ</v>
      </c>
      <c r="E80" s="493" t="str">
        <f>'4i_Exports'!E80</f>
        <v xml:space="preserve">البوسنة والهرسك </v>
      </c>
      <c r="F80" s="140"/>
      <c r="G80" s="140"/>
      <c r="H80" s="140"/>
      <c r="I80" s="140"/>
      <c r="J80" s="140"/>
      <c r="K80" s="140"/>
      <c r="L80" s="140"/>
      <c r="M80" s="140"/>
      <c r="N80" s="140"/>
      <c r="O80" s="140"/>
      <c r="P80" s="140"/>
      <c r="Q80" s="140"/>
      <c r="R80" s="140"/>
      <c r="S80" s="140"/>
      <c r="T80" s="140"/>
      <c r="U80" s="140"/>
      <c r="V80" s="140"/>
      <c r="W80" s="140"/>
      <c r="X80" s="140"/>
      <c r="Y80" s="140"/>
      <c r="Z80" s="140"/>
      <c r="AA80" s="140"/>
      <c r="AB80" s="762">
        <v>0</v>
      </c>
      <c r="BH80" s="645" t="str">
        <f t="shared" si="6"/>
        <v xml:space="preserve">البوسنة والهرسك </v>
      </c>
      <c r="BI80" s="396"/>
      <c r="BJ80" s="396"/>
      <c r="BK80" s="396"/>
      <c r="BL80" s="396"/>
      <c r="BM80" s="396"/>
      <c r="BN80" s="396"/>
      <c r="BO80" s="396"/>
      <c r="BP80" s="396"/>
      <c r="BQ80" s="396"/>
      <c r="BR80" s="396"/>
      <c r="BS80" s="396"/>
      <c r="BT80" s="396"/>
      <c r="BU80" s="396"/>
      <c r="BV80" s="396"/>
      <c r="BW80" s="396"/>
      <c r="BX80" s="396"/>
      <c r="BY80" s="396"/>
      <c r="BZ80" s="396"/>
      <c r="CA80" s="396"/>
      <c r="CB80" s="396"/>
      <c r="CC80" s="396"/>
      <c r="CD80" s="396"/>
      <c r="CE80" s="396"/>
      <c r="CO80" s="159"/>
    </row>
    <row r="81" spans="1:93" x14ac:dyDescent="0.2">
      <c r="A81" s="165" t="s">
        <v>318</v>
      </c>
      <c r="B81" s="141" t="s">
        <v>102</v>
      </c>
      <c r="C81" s="135" t="str">
        <f>'4i_Exports'!C81</f>
        <v>BRAZIL</v>
      </c>
      <c r="E81" s="493" t="str">
        <f>'4i_Exports'!E81</f>
        <v xml:space="preserve">البرازيل </v>
      </c>
      <c r="F81" s="140"/>
      <c r="G81" s="140"/>
      <c r="H81" s="140"/>
      <c r="I81" s="140"/>
      <c r="J81" s="140"/>
      <c r="K81" s="140"/>
      <c r="L81" s="140"/>
      <c r="M81" s="140"/>
      <c r="N81" s="140"/>
      <c r="O81" s="140"/>
      <c r="P81" s="140"/>
      <c r="Q81" s="140"/>
      <c r="R81" s="140"/>
      <c r="S81" s="140"/>
      <c r="T81" s="140"/>
      <c r="U81" s="140"/>
      <c r="V81" s="140"/>
      <c r="W81" s="140"/>
      <c r="X81" s="140"/>
      <c r="Y81" s="140"/>
      <c r="Z81" s="140"/>
      <c r="AA81" s="140"/>
      <c r="AB81" s="762">
        <v>0</v>
      </c>
      <c r="BH81" s="645" t="str">
        <f t="shared" si="6"/>
        <v xml:space="preserve">البرازيل </v>
      </c>
      <c r="BI81" s="396"/>
      <c r="BJ81" s="396"/>
      <c r="BK81" s="396"/>
      <c r="BL81" s="396"/>
      <c r="BM81" s="396"/>
      <c r="BN81" s="396"/>
      <c r="BO81" s="396"/>
      <c r="BP81" s="396"/>
      <c r="BQ81" s="396"/>
      <c r="BR81" s="396"/>
      <c r="BS81" s="396"/>
      <c r="BT81" s="396"/>
      <c r="BU81" s="396"/>
      <c r="BV81" s="396"/>
      <c r="BW81" s="396"/>
      <c r="BX81" s="396"/>
      <c r="BY81" s="396"/>
      <c r="BZ81" s="396"/>
      <c r="CA81" s="396"/>
      <c r="CB81" s="396"/>
      <c r="CC81" s="396"/>
      <c r="CD81" s="396"/>
      <c r="CE81" s="396"/>
      <c r="CO81" s="159"/>
    </row>
    <row r="82" spans="1:93" x14ac:dyDescent="0.2">
      <c r="A82" s="165" t="s">
        <v>318</v>
      </c>
      <c r="B82" s="141" t="s">
        <v>102</v>
      </c>
      <c r="C82" s="135" t="str">
        <f>'4i_Exports'!C82</f>
        <v>BULGARIA</v>
      </c>
      <c r="E82" s="493" t="str">
        <f>'4i_Exports'!E82</f>
        <v xml:space="preserve">بلغاريا </v>
      </c>
      <c r="F82" s="140"/>
      <c r="G82" s="140"/>
      <c r="H82" s="140"/>
      <c r="I82" s="140"/>
      <c r="J82" s="140"/>
      <c r="K82" s="140"/>
      <c r="L82" s="140"/>
      <c r="M82" s="140"/>
      <c r="N82" s="140"/>
      <c r="O82" s="140"/>
      <c r="P82" s="140"/>
      <c r="Q82" s="140"/>
      <c r="R82" s="140"/>
      <c r="S82" s="140"/>
      <c r="T82" s="140"/>
      <c r="U82" s="140"/>
      <c r="V82" s="140"/>
      <c r="W82" s="140"/>
      <c r="X82" s="140"/>
      <c r="Y82" s="140"/>
      <c r="Z82" s="140"/>
      <c r="AA82" s="140"/>
      <c r="AB82" s="762">
        <v>0</v>
      </c>
      <c r="BH82" s="645" t="str">
        <f t="shared" si="6"/>
        <v xml:space="preserve">بلغاريا </v>
      </c>
      <c r="BI82" s="396"/>
      <c r="BJ82" s="396"/>
      <c r="BK82" s="396"/>
      <c r="BL82" s="396"/>
      <c r="BM82" s="396"/>
      <c r="BN82" s="396"/>
      <c r="BO82" s="396"/>
      <c r="BP82" s="396"/>
      <c r="BQ82" s="396"/>
      <c r="BR82" s="396"/>
      <c r="BS82" s="396"/>
      <c r="BT82" s="396"/>
      <c r="BU82" s="396"/>
      <c r="BV82" s="396"/>
      <c r="BW82" s="396"/>
      <c r="BX82" s="396"/>
      <c r="BY82" s="396"/>
      <c r="BZ82" s="396"/>
      <c r="CA82" s="396"/>
      <c r="CB82" s="396"/>
      <c r="CC82" s="396"/>
      <c r="CD82" s="396"/>
      <c r="CE82" s="396"/>
      <c r="CO82" s="159"/>
    </row>
    <row r="83" spans="1:93" x14ac:dyDescent="0.2">
      <c r="A83" s="165" t="s">
        <v>318</v>
      </c>
      <c r="B83" s="141" t="s">
        <v>102</v>
      </c>
      <c r="C83" s="135" t="str">
        <f>'4i_Exports'!C83</f>
        <v>CANADA</v>
      </c>
      <c r="E83" s="493" t="str">
        <f>'4i_Exports'!E83</f>
        <v xml:space="preserve">كندا </v>
      </c>
      <c r="F83" s="140"/>
      <c r="G83" s="140"/>
      <c r="H83" s="140"/>
      <c r="I83" s="140"/>
      <c r="J83" s="140"/>
      <c r="K83" s="140"/>
      <c r="L83" s="140"/>
      <c r="M83" s="140"/>
      <c r="N83" s="140"/>
      <c r="O83" s="140"/>
      <c r="P83" s="140"/>
      <c r="Q83" s="140"/>
      <c r="R83" s="140"/>
      <c r="S83" s="140"/>
      <c r="T83" s="140"/>
      <c r="U83" s="140"/>
      <c r="V83" s="140"/>
      <c r="W83" s="140"/>
      <c r="X83" s="140"/>
      <c r="Y83" s="140"/>
      <c r="Z83" s="140"/>
      <c r="AA83" s="140"/>
      <c r="AB83" s="762">
        <v>0</v>
      </c>
      <c r="BH83" s="645" t="str">
        <f t="shared" si="6"/>
        <v xml:space="preserve">كندا </v>
      </c>
      <c r="BI83" s="396"/>
      <c r="BJ83" s="396"/>
      <c r="BK83" s="396"/>
      <c r="BL83" s="396"/>
      <c r="BM83" s="396"/>
      <c r="BN83" s="396"/>
      <c r="BO83" s="396"/>
      <c r="BP83" s="396"/>
      <c r="BQ83" s="396"/>
      <c r="BR83" s="396"/>
      <c r="BS83" s="396"/>
      <c r="BT83" s="396"/>
      <c r="BU83" s="396"/>
      <c r="BV83" s="396"/>
      <c r="BW83" s="396"/>
      <c r="BX83" s="396"/>
      <c r="BY83" s="396"/>
      <c r="BZ83" s="396"/>
      <c r="CA83" s="396"/>
      <c r="CB83" s="396"/>
      <c r="CC83" s="396"/>
      <c r="CD83" s="396"/>
      <c r="CE83" s="396"/>
      <c r="CO83" s="159"/>
    </row>
    <row r="84" spans="1:93" x14ac:dyDescent="0.2">
      <c r="A84" s="746" t="s">
        <v>318</v>
      </c>
      <c r="B84" s="750" t="s">
        <v>102</v>
      </c>
      <c r="C84" s="747" t="str">
        <f>'4i_Exports'!C84</f>
        <v>CHILE</v>
      </c>
      <c r="D84" s="751"/>
      <c r="E84" s="752" t="str">
        <f>'4i_Exports'!E84</f>
        <v xml:space="preserve">شيلي </v>
      </c>
      <c r="F84" s="140"/>
      <c r="G84" s="140"/>
      <c r="H84" s="140"/>
      <c r="I84" s="140"/>
      <c r="J84" s="140"/>
      <c r="K84" s="140"/>
      <c r="L84" s="140"/>
      <c r="M84" s="140"/>
      <c r="N84" s="140"/>
      <c r="O84" s="140"/>
      <c r="P84" s="140"/>
      <c r="Q84" s="140"/>
      <c r="R84" s="140"/>
      <c r="S84" s="140"/>
      <c r="T84" s="140"/>
      <c r="U84" s="140"/>
      <c r="V84" s="140"/>
      <c r="W84" s="140"/>
      <c r="X84" s="140"/>
      <c r="Y84" s="140"/>
      <c r="Z84" s="140"/>
      <c r="AA84" s="140"/>
      <c r="AB84" s="762">
        <v>0</v>
      </c>
      <c r="BH84" s="645" t="str">
        <f t="shared" si="6"/>
        <v xml:space="preserve">شيلي </v>
      </c>
      <c r="BI84" s="396"/>
      <c r="BJ84" s="396"/>
      <c r="BK84" s="396"/>
      <c r="BL84" s="396"/>
      <c r="BM84" s="396"/>
      <c r="BN84" s="396"/>
      <c r="BO84" s="396"/>
      <c r="BP84" s="396"/>
      <c r="BQ84" s="396"/>
      <c r="BR84" s="396"/>
      <c r="BS84" s="396"/>
      <c r="BT84" s="396"/>
      <c r="BU84" s="396"/>
      <c r="BV84" s="396"/>
      <c r="BW84" s="396"/>
      <c r="BX84" s="396"/>
      <c r="BY84" s="396"/>
      <c r="BZ84" s="396"/>
      <c r="CA84" s="396"/>
      <c r="CB84" s="396"/>
      <c r="CC84" s="396"/>
      <c r="CD84" s="396"/>
      <c r="CE84" s="396"/>
      <c r="CO84" s="159"/>
    </row>
    <row r="85" spans="1:93" x14ac:dyDescent="0.2">
      <c r="A85" s="165" t="s">
        <v>318</v>
      </c>
      <c r="B85" s="141" t="s">
        <v>102</v>
      </c>
      <c r="C85" s="135" t="str">
        <f>'4i_Exports'!C85</f>
        <v>CHINA</v>
      </c>
      <c r="E85" s="493" t="str">
        <f>'4i_Exports'!E85</f>
        <v xml:space="preserve">الصين </v>
      </c>
      <c r="F85" s="140"/>
      <c r="G85" s="140"/>
      <c r="H85" s="140"/>
      <c r="I85" s="140"/>
      <c r="J85" s="140"/>
      <c r="K85" s="140"/>
      <c r="L85" s="140"/>
      <c r="M85" s="140"/>
      <c r="N85" s="140"/>
      <c r="O85" s="140"/>
      <c r="P85" s="140"/>
      <c r="Q85" s="140"/>
      <c r="R85" s="140"/>
      <c r="S85" s="140"/>
      <c r="T85" s="140"/>
      <c r="U85" s="140"/>
      <c r="V85" s="140"/>
      <c r="W85" s="140"/>
      <c r="X85" s="140"/>
      <c r="Y85" s="140"/>
      <c r="Z85" s="140"/>
      <c r="AA85" s="140"/>
      <c r="AB85" s="762">
        <v>0</v>
      </c>
      <c r="BH85" s="645" t="str">
        <f t="shared" si="6"/>
        <v xml:space="preserve">الصين </v>
      </c>
      <c r="BI85" s="396"/>
      <c r="BJ85" s="396"/>
      <c r="BK85" s="396"/>
      <c r="BL85" s="396"/>
      <c r="BM85" s="396"/>
      <c r="BN85" s="396"/>
      <c r="BO85" s="396"/>
      <c r="BP85" s="396"/>
      <c r="BQ85" s="396"/>
      <c r="BR85" s="396"/>
      <c r="BS85" s="396"/>
      <c r="BT85" s="396"/>
      <c r="BU85" s="396"/>
      <c r="BV85" s="396"/>
      <c r="BW85" s="396"/>
      <c r="BX85" s="396"/>
      <c r="BY85" s="396"/>
      <c r="BZ85" s="396"/>
      <c r="CA85" s="396"/>
      <c r="CB85" s="396"/>
      <c r="CC85" s="396"/>
      <c r="CD85" s="396"/>
      <c r="CE85" s="396"/>
      <c r="CO85" s="159"/>
    </row>
    <row r="86" spans="1:93" x14ac:dyDescent="0.2">
      <c r="A86" s="165" t="s">
        <v>318</v>
      </c>
      <c r="B86" s="141" t="s">
        <v>102</v>
      </c>
      <c r="C86" s="135" t="str">
        <f>'4i_Exports'!C86</f>
        <v>TAIPEI</v>
      </c>
      <c r="E86" s="493" t="str">
        <f>'4i_Exports'!E86</f>
        <v xml:space="preserve">تايبيه الصينية </v>
      </c>
      <c r="F86" s="140"/>
      <c r="G86" s="140"/>
      <c r="H86" s="140"/>
      <c r="I86" s="140"/>
      <c r="J86" s="140"/>
      <c r="K86" s="140"/>
      <c r="L86" s="140"/>
      <c r="M86" s="140"/>
      <c r="N86" s="140"/>
      <c r="O86" s="140"/>
      <c r="P86" s="140"/>
      <c r="Q86" s="140"/>
      <c r="R86" s="140"/>
      <c r="S86" s="140"/>
      <c r="T86" s="140"/>
      <c r="U86" s="140"/>
      <c r="V86" s="140"/>
      <c r="W86" s="140"/>
      <c r="X86" s="140"/>
      <c r="Y86" s="140"/>
      <c r="Z86" s="140"/>
      <c r="AA86" s="140"/>
      <c r="AB86" s="762">
        <v>0</v>
      </c>
      <c r="BH86" s="645" t="str">
        <f t="shared" si="6"/>
        <v xml:space="preserve">تايبيه الصينية </v>
      </c>
      <c r="BI86" s="396"/>
      <c r="BJ86" s="396"/>
      <c r="BK86" s="396"/>
      <c r="BL86" s="396"/>
      <c r="BM86" s="396"/>
      <c r="BN86" s="396"/>
      <c r="BO86" s="396"/>
      <c r="BP86" s="396"/>
      <c r="BQ86" s="396"/>
      <c r="BR86" s="396"/>
      <c r="BS86" s="396"/>
      <c r="BT86" s="396"/>
      <c r="BU86" s="396"/>
      <c r="BV86" s="396"/>
      <c r="BW86" s="396"/>
      <c r="BX86" s="396"/>
      <c r="BY86" s="396"/>
      <c r="BZ86" s="396"/>
      <c r="CA86" s="396"/>
      <c r="CB86" s="396"/>
      <c r="CC86" s="396"/>
      <c r="CD86" s="396"/>
      <c r="CE86" s="396"/>
      <c r="CO86" s="159"/>
    </row>
    <row r="87" spans="1:93" x14ac:dyDescent="0.2">
      <c r="A87" s="165" t="s">
        <v>318</v>
      </c>
      <c r="B87" s="141" t="s">
        <v>102</v>
      </c>
      <c r="C87" s="135" t="str">
        <f>'4i_Exports'!C87</f>
        <v>CROATIA</v>
      </c>
      <c r="E87" s="493" t="str">
        <f>'4i_Exports'!E87</f>
        <v xml:space="preserve">كرواتيا </v>
      </c>
      <c r="F87" s="140"/>
      <c r="G87" s="140"/>
      <c r="H87" s="140"/>
      <c r="I87" s="140"/>
      <c r="J87" s="140"/>
      <c r="K87" s="140"/>
      <c r="L87" s="140"/>
      <c r="M87" s="140"/>
      <c r="N87" s="140"/>
      <c r="O87" s="140"/>
      <c r="P87" s="140"/>
      <c r="Q87" s="140"/>
      <c r="R87" s="140"/>
      <c r="S87" s="140"/>
      <c r="T87" s="140"/>
      <c r="U87" s="140"/>
      <c r="V87" s="140"/>
      <c r="W87" s="140"/>
      <c r="X87" s="140"/>
      <c r="Y87" s="140"/>
      <c r="Z87" s="140"/>
      <c r="AA87" s="140"/>
      <c r="AB87" s="762">
        <v>0</v>
      </c>
      <c r="BH87" s="645" t="str">
        <f t="shared" si="6"/>
        <v xml:space="preserve">كرواتيا </v>
      </c>
      <c r="BI87" s="396"/>
      <c r="BJ87" s="396"/>
      <c r="BK87" s="396"/>
      <c r="BL87" s="396"/>
      <c r="BM87" s="396"/>
      <c r="BN87" s="396"/>
      <c r="BO87" s="396"/>
      <c r="BP87" s="396"/>
      <c r="BQ87" s="396"/>
      <c r="BR87" s="396"/>
      <c r="BS87" s="396"/>
      <c r="BT87" s="396"/>
      <c r="BU87" s="396"/>
      <c r="BV87" s="396"/>
      <c r="BW87" s="396"/>
      <c r="BX87" s="396"/>
      <c r="BY87" s="396"/>
      <c r="BZ87" s="396"/>
      <c r="CA87" s="396"/>
      <c r="CB87" s="396"/>
      <c r="CC87" s="396"/>
      <c r="CD87" s="396"/>
      <c r="CE87" s="396"/>
      <c r="CO87" s="159"/>
    </row>
    <row r="88" spans="1:93" x14ac:dyDescent="0.2">
      <c r="A88" s="165" t="s">
        <v>318</v>
      </c>
      <c r="B88" s="141" t="s">
        <v>102</v>
      </c>
      <c r="C88" s="135" t="str">
        <f>'4i_Exports'!C88</f>
        <v>CYPRUS</v>
      </c>
      <c r="E88" s="493" t="str">
        <f>'4i_Exports'!E88</f>
        <v xml:space="preserve">قبرص </v>
      </c>
      <c r="F88" s="493"/>
      <c r="G88" s="140"/>
      <c r="H88" s="140"/>
      <c r="I88" s="140"/>
      <c r="J88" s="140"/>
      <c r="K88" s="140"/>
      <c r="L88" s="140"/>
      <c r="M88" s="140"/>
      <c r="N88" s="140"/>
      <c r="O88" s="140"/>
      <c r="P88" s="140"/>
      <c r="Q88" s="140"/>
      <c r="R88" s="140"/>
      <c r="S88" s="140"/>
      <c r="T88" s="140"/>
      <c r="U88" s="140"/>
      <c r="V88" s="140"/>
      <c r="W88" s="140"/>
      <c r="X88" s="140"/>
      <c r="Y88" s="140"/>
      <c r="Z88" s="140"/>
      <c r="AA88" s="140"/>
      <c r="AB88" s="762">
        <v>0</v>
      </c>
      <c r="BH88" s="645" t="str">
        <f t="shared" si="6"/>
        <v xml:space="preserve">قبرص </v>
      </c>
      <c r="BI88" s="396"/>
      <c r="BJ88" s="396"/>
      <c r="BK88" s="396"/>
      <c r="BL88" s="396"/>
      <c r="BM88" s="396"/>
      <c r="BN88" s="396"/>
      <c r="BO88" s="396"/>
      <c r="BP88" s="396"/>
      <c r="BQ88" s="396"/>
      <c r="BR88" s="396"/>
      <c r="BS88" s="396"/>
      <c r="BT88" s="396"/>
      <c r="BU88" s="396"/>
      <c r="BV88" s="396"/>
      <c r="BW88" s="396"/>
      <c r="BX88" s="396"/>
      <c r="BY88" s="396"/>
      <c r="BZ88" s="396"/>
      <c r="CA88" s="396"/>
      <c r="CB88" s="396"/>
      <c r="CC88" s="396"/>
      <c r="CD88" s="396"/>
      <c r="CE88" s="396"/>
      <c r="CO88" s="159"/>
    </row>
    <row r="89" spans="1:93" x14ac:dyDescent="0.2">
      <c r="A89" s="165" t="s">
        <v>318</v>
      </c>
      <c r="B89" s="141" t="s">
        <v>102</v>
      </c>
      <c r="C89" s="135" t="str">
        <f>'4i_Exports'!C89</f>
        <v>CZECH</v>
      </c>
      <c r="E89" s="493" t="str">
        <f>'4i_Exports'!E89</f>
        <v xml:space="preserve">الجمهورية التشيكية </v>
      </c>
      <c r="F89" s="493"/>
      <c r="G89" s="140"/>
      <c r="H89" s="140"/>
      <c r="I89" s="140"/>
      <c r="J89" s="140"/>
      <c r="K89" s="140"/>
      <c r="L89" s="140"/>
      <c r="M89" s="140"/>
      <c r="N89" s="140"/>
      <c r="O89" s="140"/>
      <c r="P89" s="140"/>
      <c r="Q89" s="140"/>
      <c r="R89" s="140"/>
      <c r="S89" s="140"/>
      <c r="T89" s="140"/>
      <c r="U89" s="140"/>
      <c r="V89" s="140"/>
      <c r="W89" s="140"/>
      <c r="X89" s="140"/>
      <c r="Y89" s="140"/>
      <c r="Z89" s="140"/>
      <c r="AA89" s="140"/>
      <c r="AB89" s="762">
        <v>0</v>
      </c>
      <c r="BH89" s="645" t="str">
        <f t="shared" si="6"/>
        <v xml:space="preserve">الجمهورية التشيكية </v>
      </c>
      <c r="BI89" s="396"/>
      <c r="BJ89" s="396"/>
      <c r="BK89" s="396"/>
      <c r="BL89" s="396"/>
      <c r="BM89" s="396"/>
      <c r="BN89" s="396"/>
      <c r="BO89" s="396"/>
      <c r="BP89" s="396"/>
      <c r="BQ89" s="396"/>
      <c r="BR89" s="396"/>
      <c r="BS89" s="396"/>
      <c r="BT89" s="396"/>
      <c r="BU89" s="396"/>
      <c r="BV89" s="396"/>
      <c r="BW89" s="396"/>
      <c r="BX89" s="396"/>
      <c r="BY89" s="396"/>
      <c r="BZ89" s="396"/>
      <c r="CA89" s="396"/>
      <c r="CB89" s="396"/>
      <c r="CC89" s="396"/>
      <c r="CD89" s="396"/>
      <c r="CE89" s="396"/>
      <c r="CO89" s="159"/>
    </row>
    <row r="90" spans="1:93" x14ac:dyDescent="0.2">
      <c r="A90" s="165" t="s">
        <v>318</v>
      </c>
      <c r="B90" s="141" t="s">
        <v>102</v>
      </c>
      <c r="C90" s="135" t="str">
        <f>'4i_Exports'!C90</f>
        <v>DENMARK</v>
      </c>
      <c r="E90" s="493" t="str">
        <f>'4i_Exports'!E90</f>
        <v xml:space="preserve">الدنمارك </v>
      </c>
      <c r="F90" s="493"/>
      <c r="G90" s="140"/>
      <c r="H90" s="140"/>
      <c r="I90" s="140"/>
      <c r="J90" s="140"/>
      <c r="K90" s="140"/>
      <c r="L90" s="140"/>
      <c r="M90" s="140"/>
      <c r="N90" s="140"/>
      <c r="O90" s="140"/>
      <c r="P90" s="140"/>
      <c r="Q90" s="140"/>
      <c r="R90" s="140"/>
      <c r="S90" s="140"/>
      <c r="T90" s="140"/>
      <c r="U90" s="140"/>
      <c r="V90" s="140"/>
      <c r="W90" s="140"/>
      <c r="X90" s="140"/>
      <c r="Y90" s="140"/>
      <c r="Z90" s="140"/>
      <c r="AA90" s="140"/>
      <c r="AB90" s="762">
        <v>0</v>
      </c>
      <c r="BH90" s="645" t="str">
        <f t="shared" si="6"/>
        <v xml:space="preserve">الدنمارك </v>
      </c>
      <c r="BI90" s="396"/>
      <c r="BJ90" s="396"/>
      <c r="BK90" s="396"/>
      <c r="BL90" s="396"/>
      <c r="BM90" s="396"/>
      <c r="BN90" s="396"/>
      <c r="BO90" s="396"/>
      <c r="BP90" s="396"/>
      <c r="BQ90" s="396"/>
      <c r="BR90" s="396"/>
      <c r="BS90" s="396"/>
      <c r="BT90" s="396"/>
      <c r="BU90" s="396"/>
      <c r="BV90" s="396"/>
      <c r="BW90" s="396"/>
      <c r="BX90" s="396"/>
      <c r="BY90" s="396"/>
      <c r="BZ90" s="396"/>
      <c r="CA90" s="396"/>
      <c r="CB90" s="396"/>
      <c r="CC90" s="396"/>
      <c r="CD90" s="396"/>
      <c r="CE90" s="396"/>
      <c r="CO90" s="159"/>
    </row>
    <row r="91" spans="1:93" x14ac:dyDescent="0.2">
      <c r="A91" s="165" t="s">
        <v>318</v>
      </c>
      <c r="B91" s="141" t="s">
        <v>102</v>
      </c>
      <c r="C91" s="135" t="str">
        <f>'4i_Exports'!C91</f>
        <v>DOMINICANR</v>
      </c>
      <c r="E91" s="493" t="str">
        <f>'4i_Exports'!E91</f>
        <v xml:space="preserve">جمهورية الدومينيكان </v>
      </c>
      <c r="F91" s="493"/>
      <c r="G91" s="140"/>
      <c r="H91" s="140"/>
      <c r="I91" s="140"/>
      <c r="J91" s="140"/>
      <c r="K91" s="140"/>
      <c r="L91" s="140"/>
      <c r="M91" s="140"/>
      <c r="N91" s="140"/>
      <c r="O91" s="140"/>
      <c r="P91" s="140"/>
      <c r="Q91" s="140"/>
      <c r="R91" s="140"/>
      <c r="S91" s="140"/>
      <c r="T91" s="140"/>
      <c r="U91" s="140"/>
      <c r="V91" s="140"/>
      <c r="W91" s="140"/>
      <c r="X91" s="140"/>
      <c r="Y91" s="140"/>
      <c r="Z91" s="140"/>
      <c r="AA91" s="140"/>
      <c r="AB91" s="762">
        <v>0</v>
      </c>
      <c r="BH91" s="645" t="str">
        <f t="shared" si="6"/>
        <v xml:space="preserve">جمهورية الدومينيكان </v>
      </c>
      <c r="BI91" s="396"/>
      <c r="BJ91" s="396"/>
      <c r="BK91" s="396"/>
      <c r="BL91" s="396"/>
      <c r="BM91" s="396"/>
      <c r="BN91" s="396"/>
      <c r="BO91" s="396"/>
      <c r="BP91" s="396"/>
      <c r="BQ91" s="396"/>
      <c r="BR91" s="396"/>
      <c r="BS91" s="396"/>
      <c r="BT91" s="396"/>
      <c r="BU91" s="396"/>
      <c r="BV91" s="396"/>
      <c r="BW91" s="396"/>
      <c r="BX91" s="396"/>
      <c r="BY91" s="396"/>
      <c r="BZ91" s="396"/>
      <c r="CA91" s="396"/>
      <c r="CB91" s="396"/>
      <c r="CC91" s="396"/>
      <c r="CD91" s="396"/>
      <c r="CE91" s="396"/>
      <c r="CO91" s="159"/>
    </row>
    <row r="92" spans="1:93" x14ac:dyDescent="0.2">
      <c r="A92" s="165" t="s">
        <v>318</v>
      </c>
      <c r="B92" s="141" t="s">
        <v>102</v>
      </c>
      <c r="C92" s="135" t="str">
        <f>'4i_Exports'!C92</f>
        <v>ESTONIA</v>
      </c>
      <c r="E92" s="493" t="str">
        <f>'4i_Exports'!E92</f>
        <v xml:space="preserve">استونيا </v>
      </c>
      <c r="F92" s="493"/>
      <c r="G92" s="140"/>
      <c r="H92" s="140"/>
      <c r="I92" s="140"/>
      <c r="J92" s="140"/>
      <c r="K92" s="140"/>
      <c r="L92" s="140"/>
      <c r="M92" s="140"/>
      <c r="N92" s="140"/>
      <c r="O92" s="140"/>
      <c r="P92" s="140"/>
      <c r="Q92" s="140"/>
      <c r="R92" s="140"/>
      <c r="S92" s="140"/>
      <c r="T92" s="140"/>
      <c r="U92" s="140"/>
      <c r="V92" s="140"/>
      <c r="W92" s="140"/>
      <c r="X92" s="140"/>
      <c r="Y92" s="140"/>
      <c r="Z92" s="140"/>
      <c r="AA92" s="140"/>
      <c r="AB92" s="762">
        <v>0</v>
      </c>
      <c r="BH92" s="645" t="str">
        <f t="shared" si="6"/>
        <v xml:space="preserve">استونيا </v>
      </c>
      <c r="BI92" s="396"/>
      <c r="BJ92" s="396"/>
      <c r="BK92" s="396"/>
      <c r="BL92" s="396"/>
      <c r="BM92" s="396"/>
      <c r="BN92" s="396"/>
      <c r="BO92" s="396"/>
      <c r="BP92" s="396"/>
      <c r="BQ92" s="396"/>
      <c r="BR92" s="396"/>
      <c r="BS92" s="396"/>
      <c r="BT92" s="396"/>
      <c r="BU92" s="396"/>
      <c r="BV92" s="396"/>
      <c r="BW92" s="396"/>
      <c r="BX92" s="396"/>
      <c r="BY92" s="396"/>
      <c r="BZ92" s="396"/>
      <c r="CA92" s="396"/>
      <c r="CB92" s="396"/>
      <c r="CC92" s="396"/>
      <c r="CD92" s="396"/>
      <c r="CE92" s="396"/>
      <c r="CO92" s="159"/>
    </row>
    <row r="93" spans="1:93" x14ac:dyDescent="0.2">
      <c r="A93" s="165" t="s">
        <v>318</v>
      </c>
      <c r="B93" s="141" t="s">
        <v>102</v>
      </c>
      <c r="C93" s="135" t="str">
        <f>'4i_Exports'!C93</f>
        <v>FINLAND</v>
      </c>
      <c r="E93" s="493" t="str">
        <f>'4i_Exports'!E93</f>
        <v xml:space="preserve">فنلندا </v>
      </c>
      <c r="F93" s="493"/>
      <c r="G93" s="140"/>
      <c r="H93" s="140"/>
      <c r="I93" s="140"/>
      <c r="J93" s="140"/>
      <c r="K93" s="140"/>
      <c r="L93" s="140"/>
      <c r="M93" s="140"/>
      <c r="N93" s="140"/>
      <c r="O93" s="140"/>
      <c r="P93" s="140"/>
      <c r="Q93" s="140"/>
      <c r="R93" s="140"/>
      <c r="S93" s="140"/>
      <c r="T93" s="140"/>
      <c r="U93" s="140"/>
      <c r="V93" s="140"/>
      <c r="W93" s="140"/>
      <c r="X93" s="140"/>
      <c r="Y93" s="140"/>
      <c r="Z93" s="140"/>
      <c r="AA93" s="140"/>
      <c r="AB93" s="762">
        <v>0</v>
      </c>
      <c r="BH93" s="645" t="str">
        <f t="shared" si="6"/>
        <v xml:space="preserve">فنلندا </v>
      </c>
      <c r="BI93" s="396"/>
      <c r="BJ93" s="396"/>
      <c r="BK93" s="396"/>
      <c r="BL93" s="396"/>
      <c r="BM93" s="396"/>
      <c r="BN93" s="396"/>
      <c r="BO93" s="396"/>
      <c r="BP93" s="396"/>
      <c r="BQ93" s="396"/>
      <c r="BR93" s="396"/>
      <c r="BS93" s="396"/>
      <c r="BT93" s="396"/>
      <c r="BU93" s="396"/>
      <c r="BV93" s="396"/>
      <c r="BW93" s="396"/>
      <c r="BX93" s="396"/>
      <c r="BY93" s="396"/>
      <c r="BZ93" s="396"/>
      <c r="CA93" s="396"/>
      <c r="CB93" s="396"/>
      <c r="CC93" s="396"/>
      <c r="CD93" s="396"/>
      <c r="CE93" s="396"/>
      <c r="CO93" s="159"/>
    </row>
    <row r="94" spans="1:93" x14ac:dyDescent="0.2">
      <c r="A94" s="165" t="s">
        <v>318</v>
      </c>
      <c r="B94" s="141" t="s">
        <v>102</v>
      </c>
      <c r="C94" s="135" t="str">
        <f>'4i_Exports'!C94</f>
        <v>FRANCE</v>
      </c>
      <c r="E94" s="493" t="str">
        <f>'4i_Exports'!E94</f>
        <v xml:space="preserve">فرنسا </v>
      </c>
      <c r="F94" s="493"/>
      <c r="G94" s="140"/>
      <c r="H94" s="140"/>
      <c r="I94" s="140"/>
      <c r="J94" s="140"/>
      <c r="K94" s="140"/>
      <c r="L94" s="140"/>
      <c r="M94" s="140"/>
      <c r="N94" s="140"/>
      <c r="O94" s="140"/>
      <c r="P94" s="140"/>
      <c r="Q94" s="140"/>
      <c r="R94" s="140"/>
      <c r="S94" s="140"/>
      <c r="T94" s="140"/>
      <c r="U94" s="140"/>
      <c r="V94" s="140"/>
      <c r="W94" s="140"/>
      <c r="X94" s="140"/>
      <c r="Y94" s="140"/>
      <c r="Z94" s="140"/>
      <c r="AA94" s="140"/>
      <c r="AB94" s="762">
        <v>0</v>
      </c>
      <c r="BH94" s="645" t="str">
        <f t="shared" si="6"/>
        <v xml:space="preserve">فرنسا </v>
      </c>
      <c r="BI94" s="396"/>
      <c r="BJ94" s="396"/>
      <c r="BK94" s="396"/>
      <c r="BL94" s="396"/>
      <c r="BM94" s="396"/>
      <c r="BN94" s="396"/>
      <c r="BO94" s="396"/>
      <c r="BP94" s="396"/>
      <c r="BQ94" s="396"/>
      <c r="BR94" s="396"/>
      <c r="BS94" s="396"/>
      <c r="BT94" s="396"/>
      <c r="BU94" s="396"/>
      <c r="BV94" s="396"/>
      <c r="BW94" s="396"/>
      <c r="BX94" s="396"/>
      <c r="BY94" s="396"/>
      <c r="BZ94" s="396"/>
      <c r="CA94" s="396"/>
      <c r="CB94" s="396"/>
      <c r="CC94" s="396"/>
      <c r="CD94" s="396"/>
      <c r="CE94" s="396"/>
      <c r="CO94" s="159"/>
    </row>
    <row r="95" spans="1:93" x14ac:dyDescent="0.2">
      <c r="A95" s="165" t="s">
        <v>318</v>
      </c>
      <c r="B95" s="141" t="s">
        <v>102</v>
      </c>
      <c r="C95" s="135" t="str">
        <f>'4i_Exports'!C95</f>
        <v>GEORGIA</v>
      </c>
      <c r="E95" s="493" t="str">
        <f>'4i_Exports'!E95</f>
        <v xml:space="preserve">جورجيا </v>
      </c>
      <c r="F95" s="493"/>
      <c r="G95" s="140"/>
      <c r="H95" s="140"/>
      <c r="I95" s="140"/>
      <c r="J95" s="140"/>
      <c r="K95" s="140"/>
      <c r="L95" s="140"/>
      <c r="M95" s="140"/>
      <c r="N95" s="140"/>
      <c r="O95" s="140"/>
      <c r="P95" s="140"/>
      <c r="Q95" s="140"/>
      <c r="R95" s="140"/>
      <c r="S95" s="140"/>
      <c r="T95" s="140"/>
      <c r="U95" s="140"/>
      <c r="V95" s="140"/>
      <c r="W95" s="140"/>
      <c r="X95" s="140"/>
      <c r="Y95" s="140"/>
      <c r="Z95" s="140"/>
      <c r="AA95" s="140"/>
      <c r="AB95" s="762">
        <v>0</v>
      </c>
      <c r="BH95" s="645" t="str">
        <f t="shared" si="6"/>
        <v xml:space="preserve">جورجيا </v>
      </c>
      <c r="BI95" s="396"/>
      <c r="BJ95" s="396"/>
      <c r="BK95" s="396"/>
      <c r="BL95" s="396"/>
      <c r="BM95" s="396"/>
      <c r="BN95" s="396"/>
      <c r="BO95" s="396"/>
      <c r="BP95" s="396"/>
      <c r="BQ95" s="396"/>
      <c r="BR95" s="396"/>
      <c r="BS95" s="396"/>
      <c r="BT95" s="396"/>
      <c r="BU95" s="396"/>
      <c r="BV95" s="396"/>
      <c r="BW95" s="396"/>
      <c r="BX95" s="396"/>
      <c r="BY95" s="396"/>
      <c r="BZ95" s="396"/>
      <c r="CA95" s="396"/>
      <c r="CB95" s="396"/>
      <c r="CC95" s="396"/>
      <c r="CD95" s="396"/>
      <c r="CE95" s="396"/>
      <c r="CO95" s="159"/>
    </row>
    <row r="96" spans="1:93" x14ac:dyDescent="0.2">
      <c r="A96" s="165" t="s">
        <v>318</v>
      </c>
      <c r="B96" s="141" t="s">
        <v>102</v>
      </c>
      <c r="C96" s="135" t="str">
        <f>'4i_Exports'!C96</f>
        <v>GERMANY</v>
      </c>
      <c r="E96" s="493" t="str">
        <f>'4i_Exports'!E96</f>
        <v xml:space="preserve">ألمانيا </v>
      </c>
      <c r="F96" s="493"/>
      <c r="G96" s="140"/>
      <c r="H96" s="140"/>
      <c r="I96" s="140"/>
      <c r="J96" s="140"/>
      <c r="K96" s="140"/>
      <c r="L96" s="140"/>
      <c r="M96" s="140"/>
      <c r="N96" s="140"/>
      <c r="O96" s="140"/>
      <c r="P96" s="140"/>
      <c r="Q96" s="140"/>
      <c r="R96" s="140"/>
      <c r="S96" s="140"/>
      <c r="T96" s="140"/>
      <c r="U96" s="140"/>
      <c r="V96" s="140"/>
      <c r="W96" s="140"/>
      <c r="X96" s="140"/>
      <c r="Y96" s="140"/>
      <c r="Z96" s="140"/>
      <c r="AA96" s="140"/>
      <c r="AB96" s="762">
        <v>0</v>
      </c>
      <c r="BH96" s="645" t="str">
        <f t="shared" si="6"/>
        <v xml:space="preserve">ألمانيا </v>
      </c>
      <c r="BI96" s="396"/>
      <c r="BJ96" s="396"/>
      <c r="BK96" s="396"/>
      <c r="BL96" s="396"/>
      <c r="BM96" s="396"/>
      <c r="BN96" s="396"/>
      <c r="BO96" s="396"/>
      <c r="BP96" s="396"/>
      <c r="BQ96" s="396"/>
      <c r="BR96" s="396"/>
      <c r="BS96" s="396"/>
      <c r="BT96" s="396"/>
      <c r="BU96" s="396"/>
      <c r="BV96" s="396"/>
      <c r="BW96" s="396"/>
      <c r="BX96" s="396"/>
      <c r="BY96" s="396"/>
      <c r="BZ96" s="396"/>
      <c r="CA96" s="396"/>
      <c r="CB96" s="396"/>
      <c r="CC96" s="396"/>
      <c r="CD96" s="396"/>
      <c r="CE96" s="396"/>
      <c r="CO96" s="159"/>
    </row>
    <row r="97" spans="1:93" x14ac:dyDescent="0.2">
      <c r="A97" s="165" t="s">
        <v>318</v>
      </c>
      <c r="B97" s="141" t="s">
        <v>102</v>
      </c>
      <c r="C97" s="135" t="str">
        <f>'4i_Exports'!C97</f>
        <v>GREECE</v>
      </c>
      <c r="E97" s="493" t="str">
        <f>'4i_Exports'!E97</f>
        <v xml:space="preserve">يونان </v>
      </c>
      <c r="F97" s="493"/>
      <c r="G97" s="140"/>
      <c r="H97" s="140"/>
      <c r="I97" s="140"/>
      <c r="J97" s="140"/>
      <c r="K97" s="140"/>
      <c r="L97" s="140"/>
      <c r="M97" s="140"/>
      <c r="N97" s="140"/>
      <c r="O97" s="140"/>
      <c r="P97" s="140"/>
      <c r="Q97" s="140"/>
      <c r="R97" s="140"/>
      <c r="S97" s="140"/>
      <c r="T97" s="140"/>
      <c r="U97" s="140"/>
      <c r="V97" s="140"/>
      <c r="W97" s="140"/>
      <c r="X97" s="140"/>
      <c r="Y97" s="140"/>
      <c r="Z97" s="140"/>
      <c r="AA97" s="140"/>
      <c r="AB97" s="762">
        <v>0</v>
      </c>
      <c r="BH97" s="645" t="str">
        <f t="shared" si="6"/>
        <v xml:space="preserve">يونان </v>
      </c>
      <c r="BI97" s="396"/>
      <c r="BJ97" s="396"/>
      <c r="BK97" s="396"/>
      <c r="BL97" s="396"/>
      <c r="BM97" s="396"/>
      <c r="BN97" s="396"/>
      <c r="BO97" s="396"/>
      <c r="BP97" s="396"/>
      <c r="BQ97" s="396"/>
      <c r="BR97" s="396"/>
      <c r="BS97" s="396"/>
      <c r="BT97" s="396"/>
      <c r="BU97" s="396"/>
      <c r="BV97" s="396"/>
      <c r="BW97" s="396"/>
      <c r="BX97" s="396"/>
      <c r="BY97" s="396"/>
      <c r="BZ97" s="396"/>
      <c r="CA97" s="396"/>
      <c r="CB97" s="396"/>
      <c r="CC97" s="396"/>
      <c r="CD97" s="396"/>
      <c r="CE97" s="396"/>
      <c r="CO97" s="159"/>
    </row>
    <row r="98" spans="1:93" x14ac:dyDescent="0.2">
      <c r="A98" s="165" t="s">
        <v>318</v>
      </c>
      <c r="B98" s="141" t="s">
        <v>102</v>
      </c>
      <c r="C98" s="135" t="str">
        <f>'4i_Exports'!C98</f>
        <v>HUNGARY</v>
      </c>
      <c r="E98" s="493" t="str">
        <f>'4i_Exports'!E98</f>
        <v xml:space="preserve">هنغاريا </v>
      </c>
      <c r="F98" s="493"/>
      <c r="G98" s="140"/>
      <c r="H98" s="140"/>
      <c r="I98" s="140"/>
      <c r="J98" s="140"/>
      <c r="K98" s="140"/>
      <c r="L98" s="140"/>
      <c r="M98" s="140"/>
      <c r="N98" s="140"/>
      <c r="O98" s="140"/>
      <c r="P98" s="140"/>
      <c r="Q98" s="140"/>
      <c r="R98" s="140"/>
      <c r="S98" s="140"/>
      <c r="T98" s="140"/>
      <c r="U98" s="140"/>
      <c r="V98" s="140"/>
      <c r="W98" s="140"/>
      <c r="X98" s="140"/>
      <c r="Y98" s="140"/>
      <c r="Z98" s="140"/>
      <c r="AA98" s="140"/>
      <c r="AB98" s="762">
        <v>0</v>
      </c>
      <c r="BH98" s="645" t="str">
        <f t="shared" si="6"/>
        <v xml:space="preserve">هنغاريا </v>
      </c>
      <c r="BI98" s="396"/>
      <c r="BJ98" s="396"/>
      <c r="BK98" s="396"/>
      <c r="BL98" s="396"/>
      <c r="BM98" s="396"/>
      <c r="BN98" s="396"/>
      <c r="BO98" s="396"/>
      <c r="BP98" s="396"/>
      <c r="BQ98" s="396"/>
      <c r="BR98" s="396"/>
      <c r="BS98" s="396"/>
      <c r="BT98" s="396"/>
      <c r="BU98" s="396"/>
      <c r="BV98" s="396"/>
      <c r="BW98" s="396"/>
      <c r="BX98" s="396"/>
      <c r="BY98" s="396"/>
      <c r="BZ98" s="396"/>
      <c r="CA98" s="396"/>
      <c r="CB98" s="396"/>
      <c r="CC98" s="396"/>
      <c r="CD98" s="396"/>
      <c r="CE98" s="396"/>
      <c r="CO98" s="159"/>
    </row>
    <row r="99" spans="1:93" x14ac:dyDescent="0.2">
      <c r="A99" s="165" t="s">
        <v>318</v>
      </c>
      <c r="B99" s="141" t="s">
        <v>102</v>
      </c>
      <c r="C99" s="135" t="str">
        <f>'4i_Exports'!C99</f>
        <v>INDIA</v>
      </c>
      <c r="E99" s="493" t="str">
        <f>'4i_Exports'!E99</f>
        <v xml:space="preserve">الهند </v>
      </c>
      <c r="F99" s="493"/>
      <c r="G99" s="140"/>
      <c r="H99" s="140"/>
      <c r="I99" s="140"/>
      <c r="J99" s="140"/>
      <c r="K99" s="140"/>
      <c r="L99" s="140"/>
      <c r="M99" s="140"/>
      <c r="N99" s="140"/>
      <c r="O99" s="140"/>
      <c r="P99" s="140"/>
      <c r="Q99" s="140"/>
      <c r="R99" s="140"/>
      <c r="S99" s="140"/>
      <c r="T99" s="140"/>
      <c r="U99" s="140"/>
      <c r="V99" s="140"/>
      <c r="W99" s="140"/>
      <c r="X99" s="140"/>
      <c r="Y99" s="140"/>
      <c r="Z99" s="140"/>
      <c r="AA99" s="140"/>
      <c r="AB99" s="762">
        <v>0</v>
      </c>
      <c r="BH99" s="645" t="str">
        <f t="shared" si="6"/>
        <v xml:space="preserve">الهند </v>
      </c>
      <c r="BI99" s="396"/>
      <c r="BJ99" s="396"/>
      <c r="BK99" s="396"/>
      <c r="BL99" s="396"/>
      <c r="BM99" s="396"/>
      <c r="BN99" s="396"/>
      <c r="BO99" s="396"/>
      <c r="BP99" s="396"/>
      <c r="BQ99" s="396"/>
      <c r="BR99" s="396"/>
      <c r="BS99" s="396"/>
      <c r="BT99" s="396"/>
      <c r="BU99" s="396"/>
      <c r="BV99" s="396"/>
      <c r="BW99" s="396"/>
      <c r="BX99" s="396"/>
      <c r="BY99" s="396"/>
      <c r="BZ99" s="396"/>
      <c r="CA99" s="396"/>
      <c r="CB99" s="396"/>
      <c r="CC99" s="396"/>
      <c r="CD99" s="396"/>
      <c r="CE99" s="396"/>
      <c r="CO99" s="159"/>
    </row>
    <row r="100" spans="1:93" x14ac:dyDescent="0.2">
      <c r="A100" s="165" t="s">
        <v>318</v>
      </c>
      <c r="B100" s="141" t="s">
        <v>102</v>
      </c>
      <c r="C100" s="135" t="str">
        <f>'4i_Exports'!C100</f>
        <v>IRELAND</v>
      </c>
      <c r="E100" s="493" t="str">
        <f>'4i_Exports'!E100</f>
        <v xml:space="preserve">ايرلندا </v>
      </c>
      <c r="F100" s="493"/>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762">
        <v>0</v>
      </c>
      <c r="BH100" s="645" t="str">
        <f t="shared" si="6"/>
        <v xml:space="preserve">ايرلندا </v>
      </c>
      <c r="BI100" s="396"/>
      <c r="BJ100" s="396"/>
      <c r="BK100" s="396"/>
      <c r="BL100" s="396"/>
      <c r="BM100" s="396"/>
      <c r="BN100" s="396"/>
      <c r="BO100" s="396"/>
      <c r="BP100" s="396"/>
      <c r="BQ100" s="396"/>
      <c r="BR100" s="396"/>
      <c r="BS100" s="396"/>
      <c r="BT100" s="396"/>
      <c r="BU100" s="396"/>
      <c r="BV100" s="396"/>
      <c r="BW100" s="396"/>
      <c r="BX100" s="396"/>
      <c r="BY100" s="396"/>
      <c r="BZ100" s="396"/>
      <c r="CA100" s="396"/>
      <c r="CB100" s="396"/>
      <c r="CC100" s="396"/>
      <c r="CD100" s="396"/>
      <c r="CE100" s="396"/>
      <c r="CO100" s="159"/>
    </row>
    <row r="101" spans="1:93" x14ac:dyDescent="0.2">
      <c r="A101" s="165" t="s">
        <v>318</v>
      </c>
      <c r="B101" s="141" t="s">
        <v>102</v>
      </c>
      <c r="C101" s="135" t="str">
        <f>'4i_Exports'!C102</f>
        <v>ITALY</v>
      </c>
      <c r="E101" s="493" t="str">
        <f>'4i_Exports'!E102</f>
        <v xml:space="preserve">إيطاليا </v>
      </c>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762">
        <v>0</v>
      </c>
      <c r="BH101" s="645" t="str">
        <f t="shared" si="6"/>
        <v xml:space="preserve">إيطاليا </v>
      </c>
      <c r="BI101" s="396"/>
      <c r="BJ101" s="396"/>
      <c r="BK101" s="396"/>
      <c r="BL101" s="396"/>
      <c r="BM101" s="396"/>
      <c r="BN101" s="396"/>
      <c r="BO101" s="396"/>
      <c r="BP101" s="396"/>
      <c r="BQ101" s="396"/>
      <c r="BR101" s="396"/>
      <c r="BS101" s="396"/>
      <c r="BT101" s="396"/>
      <c r="BU101" s="396"/>
      <c r="BV101" s="396"/>
      <c r="BW101" s="396"/>
      <c r="BX101" s="396"/>
      <c r="BY101" s="396"/>
      <c r="BZ101" s="396"/>
      <c r="CA101" s="396"/>
      <c r="CB101" s="396"/>
      <c r="CC101" s="396"/>
      <c r="CD101" s="396"/>
      <c r="CE101" s="396"/>
      <c r="CO101" s="159"/>
    </row>
    <row r="102" spans="1:93" x14ac:dyDescent="0.2">
      <c r="A102" s="165" t="s">
        <v>318</v>
      </c>
      <c r="B102" s="141" t="s">
        <v>102</v>
      </c>
      <c r="C102" s="135" t="str">
        <f>'4i_Exports'!C103</f>
        <v>JAPAN</v>
      </c>
      <c r="E102" s="493" t="str">
        <f>'4i_Exports'!E103</f>
        <v xml:space="preserve">اليابان </v>
      </c>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762">
        <v>0</v>
      </c>
      <c r="BH102" s="645" t="str">
        <f t="shared" si="6"/>
        <v xml:space="preserve">اليابان </v>
      </c>
      <c r="BI102" s="396"/>
      <c r="BJ102" s="396"/>
      <c r="BK102" s="396"/>
      <c r="BL102" s="396"/>
      <c r="BM102" s="396"/>
      <c r="BN102" s="396"/>
      <c r="BO102" s="396"/>
      <c r="BP102" s="396"/>
      <c r="BQ102" s="396"/>
      <c r="BR102" s="396"/>
      <c r="BS102" s="396"/>
      <c r="BT102" s="396"/>
      <c r="BU102" s="396"/>
      <c r="BV102" s="396"/>
      <c r="BW102" s="396"/>
      <c r="BX102" s="396"/>
      <c r="BY102" s="396"/>
      <c r="BZ102" s="396"/>
      <c r="CA102" s="396"/>
      <c r="CB102" s="396"/>
      <c r="CC102" s="396"/>
      <c r="CD102" s="396"/>
      <c r="CE102" s="396"/>
      <c r="CO102" s="159"/>
    </row>
    <row r="103" spans="1:93" x14ac:dyDescent="0.2">
      <c r="A103" s="165" t="s">
        <v>318</v>
      </c>
      <c r="B103" s="141" t="s">
        <v>102</v>
      </c>
      <c r="C103" s="135" t="str">
        <f>'4i_Exports'!C104</f>
        <v>KAZAKHSTAN</v>
      </c>
      <c r="E103" s="493" t="str">
        <f>'4i_Exports'!E104</f>
        <v xml:space="preserve">كازاخستان </v>
      </c>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762">
        <v>0</v>
      </c>
      <c r="BH103" s="645" t="str">
        <f t="shared" si="6"/>
        <v xml:space="preserve">كازاخستان </v>
      </c>
      <c r="BI103" s="396"/>
      <c r="BJ103" s="396"/>
      <c r="BK103" s="396"/>
      <c r="BL103" s="396"/>
      <c r="BM103" s="396"/>
      <c r="BN103" s="396"/>
      <c r="BO103" s="396"/>
      <c r="BP103" s="396"/>
      <c r="BQ103" s="396"/>
      <c r="BR103" s="396"/>
      <c r="BS103" s="396"/>
      <c r="BT103" s="396"/>
      <c r="BU103" s="396"/>
      <c r="BV103" s="396"/>
      <c r="BW103" s="396"/>
      <c r="BX103" s="396"/>
      <c r="BY103" s="396"/>
      <c r="BZ103" s="396"/>
      <c r="CA103" s="396"/>
      <c r="CB103" s="396"/>
      <c r="CC103" s="396"/>
      <c r="CD103" s="396"/>
      <c r="CE103" s="396"/>
      <c r="CO103" s="159"/>
    </row>
    <row r="104" spans="1:93" x14ac:dyDescent="0.2">
      <c r="A104" s="165" t="s">
        <v>318</v>
      </c>
      <c r="B104" s="141" t="s">
        <v>102</v>
      </c>
      <c r="C104" s="135" t="str">
        <f>'4i_Exports'!C105</f>
        <v>KOREA</v>
      </c>
      <c r="E104" s="493" t="str">
        <f>'4i_Exports'!E105</f>
        <v xml:space="preserve">كوريا </v>
      </c>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762">
        <v>0</v>
      </c>
      <c r="BH104" s="645" t="str">
        <f t="shared" si="6"/>
        <v xml:space="preserve">كوريا </v>
      </c>
      <c r="BI104" s="396"/>
      <c r="BJ104" s="396"/>
      <c r="BK104" s="396"/>
      <c r="BL104" s="396"/>
      <c r="BM104" s="396"/>
      <c r="BN104" s="396"/>
      <c r="BO104" s="396"/>
      <c r="BP104" s="396"/>
      <c r="BQ104" s="396"/>
      <c r="BR104" s="396"/>
      <c r="BS104" s="396"/>
      <c r="BT104" s="396"/>
      <c r="BU104" s="396"/>
      <c r="BV104" s="396"/>
      <c r="BW104" s="396"/>
      <c r="BX104" s="396"/>
      <c r="BY104" s="396"/>
      <c r="BZ104" s="396"/>
      <c r="CA104" s="396"/>
      <c r="CB104" s="396"/>
      <c r="CC104" s="396"/>
      <c r="CD104" s="396"/>
      <c r="CE104" s="396"/>
      <c r="CO104" s="159"/>
    </row>
    <row r="105" spans="1:93" x14ac:dyDescent="0.2">
      <c r="A105" s="165" t="s">
        <v>318</v>
      </c>
      <c r="B105" s="141" t="s">
        <v>102</v>
      </c>
      <c r="C105" s="135" t="str">
        <f>'4i_Exports'!C106</f>
        <v>KUWAIT</v>
      </c>
      <c r="E105" s="493" t="str">
        <f>'4i_Exports'!E106</f>
        <v xml:space="preserve">الكويت </v>
      </c>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762">
        <v>0</v>
      </c>
      <c r="BH105" s="645" t="str">
        <f t="shared" si="6"/>
        <v xml:space="preserve">الكويت </v>
      </c>
      <c r="BI105" s="396"/>
      <c r="BJ105" s="396"/>
      <c r="BK105" s="396"/>
      <c r="BL105" s="396"/>
      <c r="BM105" s="396"/>
      <c r="BN105" s="396"/>
      <c r="BO105" s="396"/>
      <c r="BP105" s="396"/>
      <c r="BQ105" s="396"/>
      <c r="BR105" s="396"/>
      <c r="BS105" s="396"/>
      <c r="BT105" s="396"/>
      <c r="BU105" s="396"/>
      <c r="BV105" s="396"/>
      <c r="BW105" s="396"/>
      <c r="BX105" s="396"/>
      <c r="BY105" s="396"/>
      <c r="BZ105" s="396"/>
      <c r="CA105" s="396"/>
      <c r="CB105" s="396"/>
      <c r="CC105" s="396"/>
      <c r="CD105" s="396"/>
      <c r="CE105" s="396"/>
      <c r="CO105" s="159"/>
    </row>
    <row r="106" spans="1:93" x14ac:dyDescent="0.2">
      <c r="A106" s="165" t="s">
        <v>318</v>
      </c>
      <c r="B106" s="141" t="s">
        <v>102</v>
      </c>
      <c r="C106" s="135" t="str">
        <f>'4i_Exports'!C107</f>
        <v>KYRGYZSTAN</v>
      </c>
      <c r="E106" s="493" t="str">
        <f>'4i_Exports'!E107</f>
        <v xml:space="preserve">قيرغيزستان </v>
      </c>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762">
        <v>0</v>
      </c>
      <c r="BH106" s="645" t="str">
        <f t="shared" si="6"/>
        <v xml:space="preserve">قيرغيزستان </v>
      </c>
      <c r="BI106" s="396"/>
      <c r="BJ106" s="396"/>
      <c r="BK106" s="396"/>
      <c r="BL106" s="396"/>
      <c r="BM106" s="396"/>
      <c r="BN106" s="396"/>
      <c r="BO106" s="396"/>
      <c r="BP106" s="396"/>
      <c r="BQ106" s="396"/>
      <c r="BR106" s="396"/>
      <c r="BS106" s="396"/>
      <c r="BT106" s="396"/>
      <c r="BU106" s="396"/>
      <c r="BV106" s="396"/>
      <c r="BW106" s="396"/>
      <c r="BX106" s="396"/>
      <c r="BY106" s="396"/>
      <c r="BZ106" s="396"/>
      <c r="CA106" s="396"/>
      <c r="CB106" s="396"/>
      <c r="CC106" s="396"/>
      <c r="CD106" s="396"/>
      <c r="CE106" s="396"/>
      <c r="CO106" s="159"/>
    </row>
    <row r="107" spans="1:93" x14ac:dyDescent="0.2">
      <c r="A107" s="165" t="s">
        <v>318</v>
      </c>
      <c r="B107" s="141" t="s">
        <v>102</v>
      </c>
      <c r="C107" s="135" t="str">
        <f>'4i_Exports'!C108</f>
        <v>LATVIA</v>
      </c>
      <c r="E107" s="493" t="str">
        <f>'4i_Exports'!E108</f>
        <v xml:space="preserve">لاتفيا </v>
      </c>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762">
        <v>0</v>
      </c>
      <c r="BH107" s="645" t="str">
        <f t="shared" si="6"/>
        <v xml:space="preserve">لاتفيا </v>
      </c>
      <c r="BI107" s="396"/>
      <c r="BJ107" s="396"/>
      <c r="BK107" s="396"/>
      <c r="BL107" s="396"/>
      <c r="BM107" s="396"/>
      <c r="BN107" s="396"/>
      <c r="BO107" s="396"/>
      <c r="BP107" s="396"/>
      <c r="BQ107" s="396"/>
      <c r="BR107" s="396"/>
      <c r="BS107" s="396"/>
      <c r="BT107" s="396"/>
      <c r="BU107" s="396"/>
      <c r="BV107" s="396"/>
      <c r="BW107" s="396"/>
      <c r="BX107" s="396"/>
      <c r="BY107" s="396"/>
      <c r="BZ107" s="396"/>
      <c r="CA107" s="396"/>
      <c r="CB107" s="396"/>
      <c r="CC107" s="396"/>
      <c r="CD107" s="396"/>
      <c r="CE107" s="396"/>
      <c r="CO107" s="159"/>
    </row>
    <row r="108" spans="1:93" x14ac:dyDescent="0.2">
      <c r="A108" s="165" t="s">
        <v>318</v>
      </c>
      <c r="B108" s="141" t="s">
        <v>102</v>
      </c>
      <c r="C108" s="135" t="str">
        <f>'4i_Exports'!C109</f>
        <v>LITHUANIA</v>
      </c>
      <c r="E108" s="493" t="str">
        <f>'4i_Exports'!E109</f>
        <v xml:space="preserve">ليتوانيا </v>
      </c>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762">
        <v>0</v>
      </c>
      <c r="BH108" s="645" t="str">
        <f t="shared" si="6"/>
        <v xml:space="preserve">ليتوانيا </v>
      </c>
      <c r="BI108" s="396"/>
      <c r="BJ108" s="396"/>
      <c r="BK108" s="396"/>
      <c r="BL108" s="396"/>
      <c r="BM108" s="396"/>
      <c r="BN108" s="396"/>
      <c r="BO108" s="396"/>
      <c r="BP108" s="396"/>
      <c r="BQ108" s="396"/>
      <c r="BR108" s="396"/>
      <c r="BS108" s="396"/>
      <c r="BT108" s="396"/>
      <c r="BU108" s="396"/>
      <c r="BV108" s="396"/>
      <c r="BW108" s="396"/>
      <c r="BX108" s="396"/>
      <c r="BY108" s="396"/>
      <c r="BZ108" s="396"/>
      <c r="CA108" s="396"/>
      <c r="CB108" s="396"/>
      <c r="CC108" s="396"/>
      <c r="CD108" s="396"/>
      <c r="CE108" s="396"/>
      <c r="CO108" s="159"/>
    </row>
    <row r="109" spans="1:93" x14ac:dyDescent="0.2">
      <c r="A109" s="165" t="s">
        <v>318</v>
      </c>
      <c r="B109" s="141" t="s">
        <v>102</v>
      </c>
      <c r="C109" s="135" t="str">
        <f>'4i_Exports'!C110</f>
        <v>LUXEMBOU</v>
      </c>
      <c r="E109" s="493" t="str">
        <f>'4i_Exports'!E110</f>
        <v xml:space="preserve">لوكسمبورغ </v>
      </c>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762">
        <v>0</v>
      </c>
      <c r="BH109" s="645" t="str">
        <f t="shared" si="6"/>
        <v xml:space="preserve">لوكسمبورغ </v>
      </c>
      <c r="BI109" s="396"/>
      <c r="BJ109" s="396"/>
      <c r="BK109" s="396"/>
      <c r="BL109" s="396"/>
      <c r="BM109" s="396"/>
      <c r="BN109" s="396"/>
      <c r="BO109" s="396"/>
      <c r="BP109" s="396"/>
      <c r="BQ109" s="396"/>
      <c r="BR109" s="396"/>
      <c r="BS109" s="396"/>
      <c r="BT109" s="396"/>
      <c r="BU109" s="396"/>
      <c r="BV109" s="396"/>
      <c r="BW109" s="396"/>
      <c r="BX109" s="396"/>
      <c r="BY109" s="396"/>
      <c r="BZ109" s="396"/>
      <c r="CA109" s="396"/>
      <c r="CB109" s="396"/>
      <c r="CC109" s="396"/>
      <c r="CD109" s="396"/>
      <c r="CE109" s="396"/>
      <c r="CO109" s="159"/>
    </row>
    <row r="110" spans="1:93" x14ac:dyDescent="0.2">
      <c r="A110" s="165" t="s">
        <v>318</v>
      </c>
      <c r="B110" s="141" t="s">
        <v>102</v>
      </c>
      <c r="C110" s="135" t="str">
        <f>'4i_Exports'!C111</f>
        <v>FYROM</v>
      </c>
      <c r="E110" s="493" t="str">
        <f>'4i_Exports'!E111</f>
        <v xml:space="preserve">جمهورية مقدونيا اليوغوسلافية السابقة </v>
      </c>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762">
        <v>0</v>
      </c>
      <c r="BH110" s="645" t="str">
        <f t="shared" si="6"/>
        <v xml:space="preserve">جمهورية مقدونيا اليوغوسلافية السابقة </v>
      </c>
      <c r="BI110" s="396"/>
      <c r="BJ110" s="396"/>
      <c r="BK110" s="396"/>
      <c r="BL110" s="396"/>
      <c r="BM110" s="396"/>
      <c r="BN110" s="396"/>
      <c r="BO110" s="396"/>
      <c r="BP110" s="396"/>
      <c r="BQ110" s="396"/>
      <c r="BR110" s="396"/>
      <c r="BS110" s="396"/>
      <c r="BT110" s="396"/>
      <c r="BU110" s="396"/>
      <c r="BV110" s="396"/>
      <c r="BW110" s="396"/>
      <c r="BX110" s="396"/>
      <c r="BY110" s="396"/>
      <c r="BZ110" s="396"/>
      <c r="CA110" s="396"/>
      <c r="CB110" s="396"/>
      <c r="CC110" s="396"/>
      <c r="CD110" s="396"/>
      <c r="CE110" s="396"/>
      <c r="CO110" s="159"/>
    </row>
    <row r="111" spans="1:93" x14ac:dyDescent="0.2">
      <c r="A111" s="165" t="s">
        <v>318</v>
      </c>
      <c r="B111" s="141" t="s">
        <v>102</v>
      </c>
      <c r="C111" s="135" t="str">
        <f>'4i_Exports'!C112</f>
        <v>MALTA</v>
      </c>
      <c r="E111" s="493" t="str">
        <f>'4i_Exports'!E112</f>
        <v xml:space="preserve">مالطا </v>
      </c>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762">
        <v>0</v>
      </c>
      <c r="BH111" s="645" t="str">
        <f t="shared" si="6"/>
        <v xml:space="preserve">مالطا </v>
      </c>
      <c r="BI111" s="396"/>
      <c r="BJ111" s="396"/>
      <c r="BK111" s="396"/>
      <c r="BL111" s="396"/>
      <c r="BM111" s="396"/>
      <c r="BN111" s="396"/>
      <c r="BO111" s="396"/>
      <c r="BP111" s="396"/>
      <c r="BQ111" s="396"/>
      <c r="BR111" s="396"/>
      <c r="BS111" s="396"/>
      <c r="BT111" s="396"/>
      <c r="BU111" s="396"/>
      <c r="BV111" s="396"/>
      <c r="BW111" s="396"/>
      <c r="BX111" s="396"/>
      <c r="BY111" s="396"/>
      <c r="BZ111" s="396"/>
      <c r="CA111" s="396"/>
      <c r="CB111" s="396"/>
      <c r="CC111" s="396"/>
      <c r="CD111" s="396"/>
      <c r="CE111" s="396"/>
      <c r="CO111" s="159"/>
    </row>
    <row r="112" spans="1:93" x14ac:dyDescent="0.2">
      <c r="A112" s="165" t="s">
        <v>318</v>
      </c>
      <c r="B112" s="141" t="s">
        <v>102</v>
      </c>
      <c r="C112" s="135" t="str">
        <f>'4i_Exports'!C113</f>
        <v>MEXICO</v>
      </c>
      <c r="E112" s="493" t="str">
        <f>'4i_Exports'!E113</f>
        <v xml:space="preserve">المكسيك </v>
      </c>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762">
        <v>0</v>
      </c>
      <c r="BH112" s="645" t="str">
        <f t="shared" si="6"/>
        <v xml:space="preserve">المكسيك </v>
      </c>
      <c r="BI112" s="396"/>
      <c r="BJ112" s="396"/>
      <c r="BK112" s="396"/>
      <c r="BL112" s="396"/>
      <c r="BM112" s="396"/>
      <c r="BN112" s="396"/>
      <c r="BO112" s="396"/>
      <c r="BP112" s="396"/>
      <c r="BQ112" s="396"/>
      <c r="BR112" s="396"/>
      <c r="BS112" s="396"/>
      <c r="BT112" s="396"/>
      <c r="BU112" s="396"/>
      <c r="BV112" s="396"/>
      <c r="BW112" s="396"/>
      <c r="BX112" s="396"/>
      <c r="BY112" s="396"/>
      <c r="BZ112" s="396"/>
      <c r="CA112" s="396"/>
      <c r="CB112" s="396"/>
      <c r="CC112" s="396"/>
      <c r="CD112" s="396"/>
      <c r="CE112" s="396"/>
      <c r="CO112" s="159"/>
    </row>
    <row r="113" spans="1:93" x14ac:dyDescent="0.2">
      <c r="A113" s="165" t="s">
        <v>318</v>
      </c>
      <c r="B113" s="141" t="s">
        <v>102</v>
      </c>
      <c r="C113" s="135" t="str">
        <f>'4i_Exports'!C114</f>
        <v>MOLDOVA</v>
      </c>
      <c r="E113" s="493" t="str">
        <f>'4i_Exports'!E114</f>
        <v xml:space="preserve">جمهورية مولدوفا </v>
      </c>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762">
        <v>0</v>
      </c>
      <c r="BH113" s="645" t="str">
        <f t="shared" si="6"/>
        <v xml:space="preserve">جمهورية مولدوفا </v>
      </c>
      <c r="BI113" s="396"/>
      <c r="BJ113" s="396"/>
      <c r="BK113" s="396"/>
      <c r="BL113" s="396"/>
      <c r="BM113" s="396"/>
      <c r="BN113" s="396"/>
      <c r="BO113" s="396"/>
      <c r="BP113" s="396"/>
      <c r="BQ113" s="396"/>
      <c r="BR113" s="396"/>
      <c r="BS113" s="396"/>
      <c r="BT113" s="396"/>
      <c r="BU113" s="396"/>
      <c r="BV113" s="396"/>
      <c r="BW113" s="396"/>
      <c r="BX113" s="396"/>
      <c r="BY113" s="396"/>
      <c r="BZ113" s="396"/>
      <c r="CA113" s="396"/>
      <c r="CB113" s="396"/>
      <c r="CC113" s="396"/>
      <c r="CD113" s="396"/>
      <c r="CE113" s="396"/>
      <c r="CO113" s="159"/>
    </row>
    <row r="114" spans="1:93" x14ac:dyDescent="0.2">
      <c r="A114" s="165" t="s">
        <v>318</v>
      </c>
      <c r="B114" s="141" t="s">
        <v>102</v>
      </c>
      <c r="C114" s="135" t="str">
        <f>'4i_Exports'!C115</f>
        <v>MONTENEGRO</v>
      </c>
      <c r="E114" s="493" t="str">
        <f>'4i_Exports'!E115</f>
        <v xml:space="preserve">الجبل الأسود </v>
      </c>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762">
        <v>0</v>
      </c>
      <c r="BH114" s="645" t="str">
        <f t="shared" si="6"/>
        <v xml:space="preserve">الجبل الأسود </v>
      </c>
      <c r="BI114" s="396"/>
      <c r="BJ114" s="396"/>
      <c r="BK114" s="396"/>
      <c r="BL114" s="396"/>
      <c r="BM114" s="396"/>
      <c r="BN114" s="396"/>
      <c r="BO114" s="396"/>
      <c r="BP114" s="396"/>
      <c r="BQ114" s="396"/>
      <c r="BR114" s="396"/>
      <c r="BS114" s="396"/>
      <c r="BT114" s="396"/>
      <c r="BU114" s="396"/>
      <c r="BV114" s="396"/>
      <c r="BW114" s="396"/>
      <c r="BX114" s="396"/>
      <c r="BY114" s="396"/>
      <c r="BZ114" s="396"/>
      <c r="CA114" s="396"/>
      <c r="CB114" s="396"/>
      <c r="CC114" s="396"/>
      <c r="CD114" s="396"/>
      <c r="CE114" s="396"/>
      <c r="CO114" s="159"/>
    </row>
    <row r="115" spans="1:93" x14ac:dyDescent="0.2">
      <c r="A115" s="165" t="s">
        <v>318</v>
      </c>
      <c r="B115" s="141" t="s">
        <v>102</v>
      </c>
      <c r="C115" s="135" t="str">
        <f>'4i_Exports'!C116</f>
        <v>NETHLAND</v>
      </c>
      <c r="E115" s="493" t="str">
        <f>'4i_Exports'!E116</f>
        <v xml:space="preserve">هولندا </v>
      </c>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762">
        <v>0</v>
      </c>
      <c r="BH115" s="645" t="str">
        <f t="shared" si="6"/>
        <v xml:space="preserve">هولندا </v>
      </c>
      <c r="BI115" s="396"/>
      <c r="BJ115" s="396"/>
      <c r="BK115" s="396"/>
      <c r="BL115" s="396"/>
      <c r="BM115" s="396"/>
      <c r="BN115" s="396"/>
      <c r="BO115" s="396"/>
      <c r="BP115" s="396"/>
      <c r="BQ115" s="396"/>
      <c r="BR115" s="396"/>
      <c r="BS115" s="396"/>
      <c r="BT115" s="396"/>
      <c r="BU115" s="396"/>
      <c r="BV115" s="396"/>
      <c r="BW115" s="396"/>
      <c r="BX115" s="396"/>
      <c r="BY115" s="396"/>
      <c r="BZ115" s="396"/>
      <c r="CA115" s="396"/>
      <c r="CB115" s="396"/>
      <c r="CC115" s="396"/>
      <c r="CD115" s="396"/>
      <c r="CE115" s="396"/>
      <c r="CO115" s="159"/>
    </row>
    <row r="116" spans="1:93" x14ac:dyDescent="0.2">
      <c r="A116" s="165" t="s">
        <v>318</v>
      </c>
      <c r="B116" s="141" t="s">
        <v>102</v>
      </c>
      <c r="C116" s="135" t="str">
        <f>'4i_Exports'!C117</f>
        <v>NZ</v>
      </c>
      <c r="E116" s="493" t="str">
        <f>'4i_Exports'!E117</f>
        <v xml:space="preserve">نيوزيلندا </v>
      </c>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762">
        <v>0</v>
      </c>
      <c r="BH116" s="645" t="str">
        <f t="shared" si="6"/>
        <v xml:space="preserve">نيوزيلندا </v>
      </c>
      <c r="BI116" s="396"/>
      <c r="BJ116" s="396"/>
      <c r="BK116" s="396"/>
      <c r="BL116" s="396"/>
      <c r="BM116" s="396"/>
      <c r="BN116" s="396"/>
      <c r="BO116" s="396"/>
      <c r="BP116" s="396"/>
      <c r="BQ116" s="396"/>
      <c r="BR116" s="396"/>
      <c r="BS116" s="396"/>
      <c r="BT116" s="396"/>
      <c r="BU116" s="396"/>
      <c r="BV116" s="396"/>
      <c r="BW116" s="396"/>
      <c r="BX116" s="396"/>
      <c r="BY116" s="396"/>
      <c r="BZ116" s="396"/>
      <c r="CA116" s="396"/>
      <c r="CB116" s="396"/>
      <c r="CC116" s="396"/>
      <c r="CD116" s="396"/>
      <c r="CE116" s="396"/>
      <c r="CO116" s="159"/>
    </row>
    <row r="117" spans="1:93" x14ac:dyDescent="0.2">
      <c r="A117" s="165" t="s">
        <v>318</v>
      </c>
      <c r="B117" s="141" t="s">
        <v>102</v>
      </c>
      <c r="C117" s="135" t="str">
        <f>'4i_Exports'!C118</f>
        <v>NORWAY</v>
      </c>
      <c r="E117" s="493" t="str">
        <f>'4i_Exports'!E118</f>
        <v xml:space="preserve">النرويج </v>
      </c>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762">
        <v>0</v>
      </c>
      <c r="BH117" s="645" t="str">
        <f t="shared" si="6"/>
        <v xml:space="preserve">النرويج </v>
      </c>
      <c r="BI117" s="396"/>
      <c r="BJ117" s="396"/>
      <c r="BK117" s="396"/>
      <c r="BL117" s="396"/>
      <c r="BM117" s="396"/>
      <c r="BN117" s="396"/>
      <c r="BO117" s="396"/>
      <c r="BP117" s="396"/>
      <c r="BQ117" s="396"/>
      <c r="BR117" s="396"/>
      <c r="BS117" s="396"/>
      <c r="BT117" s="396"/>
      <c r="BU117" s="396"/>
      <c r="BV117" s="396"/>
      <c r="BW117" s="396"/>
      <c r="BX117" s="396"/>
      <c r="BY117" s="396"/>
      <c r="BZ117" s="396"/>
      <c r="CA117" s="396"/>
      <c r="CB117" s="396"/>
      <c r="CC117" s="396"/>
      <c r="CD117" s="396"/>
      <c r="CE117" s="396"/>
      <c r="CO117" s="159"/>
    </row>
    <row r="118" spans="1:93" x14ac:dyDescent="0.2">
      <c r="A118" s="165" t="s">
        <v>318</v>
      </c>
      <c r="B118" s="141" t="s">
        <v>102</v>
      </c>
      <c r="C118" s="135" t="str">
        <f>'4i_Exports'!C119</f>
        <v>OTHFUSSR</v>
      </c>
      <c r="E118" s="493" t="str">
        <f>'4i_Exports'!E119</f>
        <v xml:space="preserve">غيرها من الاتحاد السوفيتي السابق </v>
      </c>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762">
        <v>0</v>
      </c>
      <c r="BH118" s="645" t="str">
        <f t="shared" si="6"/>
        <v xml:space="preserve">غيرها من الاتحاد السوفيتي السابق </v>
      </c>
      <c r="BI118" s="396"/>
      <c r="BJ118" s="396"/>
      <c r="BK118" s="396"/>
      <c r="BL118" s="396"/>
      <c r="BM118" s="396"/>
      <c r="BN118" s="396"/>
      <c r="BO118" s="396"/>
      <c r="BP118" s="396"/>
      <c r="BQ118" s="396"/>
      <c r="BR118" s="396"/>
      <c r="BS118" s="396"/>
      <c r="BT118" s="396"/>
      <c r="BU118" s="396"/>
      <c r="BV118" s="396"/>
      <c r="BW118" s="396"/>
      <c r="BX118" s="396"/>
      <c r="BY118" s="396"/>
      <c r="BZ118" s="396"/>
      <c r="CA118" s="396"/>
      <c r="CB118" s="396"/>
      <c r="CC118" s="396"/>
      <c r="CD118" s="396"/>
      <c r="CE118" s="396"/>
      <c r="CO118" s="159"/>
    </row>
    <row r="119" spans="1:93" x14ac:dyDescent="0.2">
      <c r="A119" s="165" t="s">
        <v>318</v>
      </c>
      <c r="B119" s="141" t="s">
        <v>102</v>
      </c>
      <c r="C119" s="135" t="str">
        <f>'4i_Exports'!C120</f>
        <v>OTHERLATIN</v>
      </c>
      <c r="E119" s="493" t="str">
        <f>'4i_Exports'!E120</f>
        <v>دول أخرى من أميركا غير أعضاء في منظمة التعاون والتنمية في الميدان الاقتصادي</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762">
        <v>0</v>
      </c>
      <c r="BH119" s="645" t="str">
        <f t="shared" si="6"/>
        <v>دول أخرى من أميركا غير أعضاء في منظمة التعاون والتنمية في الميدان الاقتصادي</v>
      </c>
      <c r="BI119" s="396"/>
      <c r="BJ119" s="396"/>
      <c r="BK119" s="396"/>
      <c r="BL119" s="396"/>
      <c r="BM119" s="396"/>
      <c r="BN119" s="396"/>
      <c r="BO119" s="396"/>
      <c r="BP119" s="396"/>
      <c r="BQ119" s="396"/>
      <c r="BR119" s="396"/>
      <c r="BS119" s="396"/>
      <c r="BT119" s="396"/>
      <c r="BU119" s="396"/>
      <c r="BV119" s="396"/>
      <c r="BW119" s="396"/>
      <c r="BX119" s="396"/>
      <c r="BY119" s="396"/>
      <c r="BZ119" s="396"/>
      <c r="CA119" s="396"/>
      <c r="CB119" s="396"/>
      <c r="CC119" s="396"/>
      <c r="CD119" s="396"/>
      <c r="CE119" s="396"/>
      <c r="CO119" s="159"/>
    </row>
    <row r="120" spans="1:93" x14ac:dyDescent="0.2">
      <c r="A120" s="165" t="s">
        <v>318</v>
      </c>
      <c r="B120" s="141" t="s">
        <v>102</v>
      </c>
      <c r="C120" s="135" t="str">
        <f>'4i_Exports'!C121</f>
        <v>POLAND</v>
      </c>
      <c r="E120" s="535" t="str">
        <f>'4i_Exports'!E121</f>
        <v xml:space="preserve">بولندا </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762">
        <v>0</v>
      </c>
      <c r="BH120" s="645" t="str">
        <f t="shared" si="6"/>
        <v xml:space="preserve">بولندا </v>
      </c>
      <c r="BI120" s="396"/>
      <c r="BJ120" s="396"/>
      <c r="BK120" s="396"/>
      <c r="BL120" s="396"/>
      <c r="BM120" s="396"/>
      <c r="BN120" s="396"/>
      <c r="BO120" s="396"/>
      <c r="BP120" s="396"/>
      <c r="BQ120" s="396"/>
      <c r="BR120" s="396"/>
      <c r="BS120" s="396"/>
      <c r="BT120" s="396"/>
      <c r="BU120" s="396"/>
      <c r="BV120" s="396"/>
      <c r="BW120" s="396"/>
      <c r="BX120" s="396"/>
      <c r="BY120" s="396"/>
      <c r="BZ120" s="396"/>
      <c r="CA120" s="396"/>
      <c r="CB120" s="396"/>
      <c r="CC120" s="396"/>
      <c r="CD120" s="396"/>
      <c r="CE120" s="396"/>
      <c r="CO120" s="246"/>
    </row>
    <row r="121" spans="1:93" x14ac:dyDescent="0.2">
      <c r="A121" s="165" t="s">
        <v>318</v>
      </c>
      <c r="B121" s="141" t="s">
        <v>102</v>
      </c>
      <c r="C121" s="135" t="str">
        <f>'4i_Exports'!C122</f>
        <v>PORTUGAL</v>
      </c>
      <c r="E121" s="535" t="str">
        <f>'4i_Exports'!E122</f>
        <v xml:space="preserve">البرتغال </v>
      </c>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762">
        <v>0</v>
      </c>
      <c r="BH121" s="645" t="str">
        <f t="shared" si="6"/>
        <v xml:space="preserve">البرتغال </v>
      </c>
      <c r="BI121" s="396"/>
      <c r="BJ121" s="396"/>
      <c r="BK121" s="396"/>
      <c r="BL121" s="396"/>
      <c r="BM121" s="396"/>
      <c r="BN121" s="396"/>
      <c r="BO121" s="396"/>
      <c r="BP121" s="396"/>
      <c r="BQ121" s="396"/>
      <c r="BR121" s="396"/>
      <c r="BS121" s="396"/>
      <c r="BT121" s="396"/>
      <c r="BU121" s="396"/>
      <c r="BV121" s="396"/>
      <c r="BW121" s="396"/>
      <c r="BX121" s="396"/>
      <c r="BY121" s="396"/>
      <c r="BZ121" s="396"/>
      <c r="CA121" s="396"/>
      <c r="CB121" s="396"/>
      <c r="CC121" s="396"/>
      <c r="CD121" s="396"/>
      <c r="CE121" s="396"/>
      <c r="CO121" s="246"/>
    </row>
    <row r="122" spans="1:93" x14ac:dyDescent="0.2">
      <c r="A122" s="165" t="s">
        <v>318</v>
      </c>
      <c r="B122" s="141" t="s">
        <v>102</v>
      </c>
      <c r="C122" s="135" t="str">
        <f>'4i_Exports'!C123</f>
        <v>ROMANIA</v>
      </c>
      <c r="E122" s="535" t="str">
        <f>'4i_Exports'!E123</f>
        <v xml:space="preserve">رومانيا </v>
      </c>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762">
        <v>0</v>
      </c>
      <c r="BH122" s="645" t="str">
        <f t="shared" si="6"/>
        <v xml:space="preserve">رومانيا </v>
      </c>
      <c r="BI122" s="396"/>
      <c r="BJ122" s="396"/>
      <c r="BK122" s="396"/>
      <c r="BL122" s="396"/>
      <c r="BM122" s="396"/>
      <c r="BN122" s="396"/>
      <c r="BO122" s="396"/>
      <c r="BP122" s="396"/>
      <c r="BQ122" s="396"/>
      <c r="BR122" s="396"/>
      <c r="BS122" s="396"/>
      <c r="BT122" s="396"/>
      <c r="BU122" s="396"/>
      <c r="BV122" s="396"/>
      <c r="BW122" s="396"/>
      <c r="BX122" s="396"/>
      <c r="BY122" s="396"/>
      <c r="BZ122" s="396"/>
      <c r="CA122" s="396"/>
      <c r="CB122" s="396"/>
      <c r="CC122" s="396"/>
      <c r="CD122" s="396"/>
      <c r="CE122" s="396"/>
      <c r="CO122" s="246"/>
    </row>
    <row r="123" spans="1:93" x14ac:dyDescent="0.2">
      <c r="A123" s="165" t="s">
        <v>318</v>
      </c>
      <c r="B123" s="141" t="s">
        <v>102</v>
      </c>
      <c r="C123" s="135" t="str">
        <f>'4i_Exports'!C124</f>
        <v>RUSSIA</v>
      </c>
      <c r="E123" s="535" t="str">
        <f>'4i_Exports'!E124</f>
        <v xml:space="preserve">الاتحاد الروسي </v>
      </c>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762">
        <v>0</v>
      </c>
      <c r="BH123" s="645" t="str">
        <f t="shared" si="6"/>
        <v xml:space="preserve">الاتحاد الروسي </v>
      </c>
      <c r="BI123" s="396"/>
      <c r="BJ123" s="396"/>
      <c r="BK123" s="396"/>
      <c r="BL123" s="396"/>
      <c r="BM123" s="396"/>
      <c r="BN123" s="396"/>
      <c r="BO123" s="396"/>
      <c r="BP123" s="396"/>
      <c r="BQ123" s="396"/>
      <c r="BR123" s="396"/>
      <c r="BS123" s="396"/>
      <c r="BT123" s="396"/>
      <c r="BU123" s="396"/>
      <c r="BV123" s="396"/>
      <c r="BW123" s="396"/>
      <c r="BX123" s="396"/>
      <c r="BY123" s="396"/>
      <c r="BZ123" s="396"/>
      <c r="CA123" s="396"/>
      <c r="CB123" s="396"/>
      <c r="CC123" s="396"/>
      <c r="CD123" s="396"/>
      <c r="CE123" s="396"/>
      <c r="CO123" s="246"/>
    </row>
    <row r="124" spans="1:93" x14ac:dyDescent="0.2">
      <c r="A124" s="165" t="s">
        <v>318</v>
      </c>
      <c r="B124" s="141" t="s">
        <v>102</v>
      </c>
      <c r="C124" s="135" t="str">
        <f>'4i_Exports'!C125</f>
        <v>SERBIA</v>
      </c>
      <c r="E124" s="535" t="str">
        <f>'4i_Exports'!E125</f>
        <v xml:space="preserve">صربيا </v>
      </c>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762">
        <v>0</v>
      </c>
      <c r="BH124" s="645" t="str">
        <f t="shared" si="6"/>
        <v xml:space="preserve">صربيا </v>
      </c>
      <c r="BI124" s="396"/>
      <c r="BJ124" s="396"/>
      <c r="BK124" s="396"/>
      <c r="BL124" s="396"/>
      <c r="BM124" s="396"/>
      <c r="BN124" s="396"/>
      <c r="BO124" s="396"/>
      <c r="BP124" s="396"/>
      <c r="BQ124" s="396"/>
      <c r="BR124" s="396"/>
      <c r="BS124" s="396"/>
      <c r="BT124" s="396"/>
      <c r="BU124" s="396"/>
      <c r="BV124" s="396"/>
      <c r="BW124" s="396"/>
      <c r="BX124" s="396"/>
      <c r="BY124" s="396"/>
      <c r="BZ124" s="396"/>
      <c r="CA124" s="396"/>
      <c r="CB124" s="396"/>
      <c r="CC124" s="396"/>
      <c r="CD124" s="396"/>
      <c r="CE124" s="396"/>
      <c r="CO124" s="246"/>
    </row>
    <row r="125" spans="1:93" x14ac:dyDescent="0.2">
      <c r="A125" s="165" t="s">
        <v>318</v>
      </c>
      <c r="B125" s="141" t="s">
        <v>102</v>
      </c>
      <c r="C125" s="135" t="str">
        <f>'4i_Exports'!C126</f>
        <v>SLOVAKIA</v>
      </c>
      <c r="E125" s="535" t="str">
        <f>'4i_Exports'!E126</f>
        <v xml:space="preserve">الجمهورية السلوفاكية </v>
      </c>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762">
        <v>0</v>
      </c>
      <c r="BH125" s="645" t="str">
        <f t="shared" si="6"/>
        <v xml:space="preserve">الجمهورية السلوفاكية </v>
      </c>
      <c r="BI125" s="396"/>
      <c r="BJ125" s="396"/>
      <c r="BK125" s="396"/>
      <c r="BL125" s="396"/>
      <c r="BM125" s="396"/>
      <c r="BN125" s="396"/>
      <c r="BO125" s="396"/>
      <c r="BP125" s="396"/>
      <c r="BQ125" s="396"/>
      <c r="BR125" s="396"/>
      <c r="BS125" s="396"/>
      <c r="BT125" s="396"/>
      <c r="BU125" s="396"/>
      <c r="BV125" s="396"/>
      <c r="BW125" s="396"/>
      <c r="BX125" s="396"/>
      <c r="BY125" s="396"/>
      <c r="BZ125" s="396"/>
      <c r="CA125" s="396"/>
      <c r="CB125" s="396"/>
      <c r="CC125" s="396"/>
      <c r="CD125" s="396"/>
      <c r="CE125" s="396"/>
      <c r="CO125" s="246"/>
    </row>
    <row r="126" spans="1:93" x14ac:dyDescent="0.2">
      <c r="A126" s="165" t="s">
        <v>318</v>
      </c>
      <c r="B126" s="141" t="s">
        <v>102</v>
      </c>
      <c r="C126" s="135" t="str">
        <f>'4i_Exports'!C127</f>
        <v>SLOVENIA</v>
      </c>
      <c r="E126" s="535" t="str">
        <f>'4i_Exports'!E127</f>
        <v xml:space="preserve">سلوفينيا </v>
      </c>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762">
        <v>0</v>
      </c>
      <c r="BH126" s="645" t="str">
        <f t="shared" si="6"/>
        <v xml:space="preserve">سلوفينيا </v>
      </c>
      <c r="BI126" s="396"/>
      <c r="BJ126" s="396"/>
      <c r="BK126" s="396"/>
      <c r="BL126" s="396"/>
      <c r="BM126" s="396"/>
      <c r="BN126" s="396"/>
      <c r="BO126" s="396"/>
      <c r="BP126" s="396"/>
      <c r="BQ126" s="396"/>
      <c r="BR126" s="396"/>
      <c r="BS126" s="396"/>
      <c r="BT126" s="396"/>
      <c r="BU126" s="396"/>
      <c r="BV126" s="396"/>
      <c r="BW126" s="396"/>
      <c r="BX126" s="396"/>
      <c r="BY126" s="396"/>
      <c r="BZ126" s="396"/>
      <c r="CA126" s="396"/>
      <c r="CB126" s="396"/>
      <c r="CC126" s="396"/>
      <c r="CD126" s="396"/>
      <c r="CE126" s="396"/>
      <c r="CO126" s="246"/>
    </row>
    <row r="127" spans="1:93" x14ac:dyDescent="0.2">
      <c r="A127" s="165" t="s">
        <v>318</v>
      </c>
      <c r="B127" s="141" t="s">
        <v>102</v>
      </c>
      <c r="C127" s="135" t="str">
        <f>'4i_Exports'!C128</f>
        <v>SPAIN</v>
      </c>
      <c r="E127" s="535" t="str">
        <f>'4i_Exports'!E128</f>
        <v xml:space="preserve">إسبانيا </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762">
        <v>0</v>
      </c>
      <c r="BH127" s="645" t="str">
        <f t="shared" si="6"/>
        <v xml:space="preserve">إسبانيا </v>
      </c>
      <c r="BI127" s="396"/>
      <c r="BJ127" s="396"/>
      <c r="BK127" s="396"/>
      <c r="BL127" s="396"/>
      <c r="BM127" s="396"/>
      <c r="BN127" s="396"/>
      <c r="BO127" s="396"/>
      <c r="BP127" s="396"/>
      <c r="BQ127" s="396"/>
      <c r="BR127" s="396"/>
      <c r="BS127" s="396"/>
      <c r="BT127" s="396"/>
      <c r="BU127" s="396"/>
      <c r="BV127" s="396"/>
      <c r="BW127" s="396"/>
      <c r="BX127" s="396"/>
      <c r="BY127" s="396"/>
      <c r="BZ127" s="396"/>
      <c r="CA127" s="396"/>
      <c r="CB127" s="396"/>
      <c r="CC127" s="396"/>
      <c r="CD127" s="396"/>
      <c r="CE127" s="396"/>
      <c r="CO127" s="246"/>
    </row>
    <row r="128" spans="1:93" x14ac:dyDescent="0.2">
      <c r="A128" s="165" t="s">
        <v>318</v>
      </c>
      <c r="B128" s="141" t="s">
        <v>102</v>
      </c>
      <c r="C128" s="135" t="str">
        <f>'4i_Exports'!C129</f>
        <v>SWEDEN</v>
      </c>
      <c r="E128" s="535" t="str">
        <f>'4i_Exports'!E129</f>
        <v xml:space="preserve">السويد </v>
      </c>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762">
        <v>0</v>
      </c>
      <c r="BH128" s="645" t="str">
        <f t="shared" si="6"/>
        <v xml:space="preserve">السويد </v>
      </c>
      <c r="BI128" s="396"/>
      <c r="BJ128" s="396"/>
      <c r="BK128" s="396"/>
      <c r="BL128" s="396"/>
      <c r="BM128" s="396"/>
      <c r="BN128" s="396"/>
      <c r="BO128" s="396"/>
      <c r="BP128" s="396"/>
      <c r="BQ128" s="396"/>
      <c r="BR128" s="396"/>
      <c r="BS128" s="396"/>
      <c r="BT128" s="396"/>
      <c r="BU128" s="396"/>
      <c r="BV128" s="396"/>
      <c r="BW128" s="396"/>
      <c r="BX128" s="396"/>
      <c r="BY128" s="396"/>
      <c r="BZ128" s="396"/>
      <c r="CA128" s="396"/>
      <c r="CB128" s="396"/>
      <c r="CC128" s="396"/>
      <c r="CD128" s="396"/>
      <c r="CE128" s="396"/>
      <c r="CO128" s="246"/>
    </row>
    <row r="129" spans="1:93" x14ac:dyDescent="0.2">
      <c r="A129" s="165" t="s">
        <v>318</v>
      </c>
      <c r="B129" s="141" t="s">
        <v>102</v>
      </c>
      <c r="C129" s="135" t="str">
        <f>'4i_Exports'!C130</f>
        <v>SWITLAND</v>
      </c>
      <c r="E129" s="493" t="str">
        <f>'4i_Exports'!E130</f>
        <v xml:space="preserve">سويسرا </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762">
        <v>0</v>
      </c>
      <c r="BH129" s="645" t="str">
        <f t="shared" si="6"/>
        <v xml:space="preserve">سويسرا </v>
      </c>
      <c r="BI129" s="396"/>
      <c r="BJ129" s="396"/>
      <c r="BK129" s="396"/>
      <c r="BL129" s="396"/>
      <c r="BM129" s="396"/>
      <c r="BN129" s="396"/>
      <c r="BO129" s="396"/>
      <c r="BP129" s="396"/>
      <c r="BQ129" s="396"/>
      <c r="BR129" s="396"/>
      <c r="BS129" s="396"/>
      <c r="BT129" s="396"/>
      <c r="BU129" s="396"/>
      <c r="BV129" s="396"/>
      <c r="BW129" s="396"/>
      <c r="BX129" s="396"/>
      <c r="BY129" s="396"/>
      <c r="BZ129" s="396"/>
      <c r="CA129" s="396"/>
      <c r="CB129" s="396"/>
      <c r="CC129" s="396"/>
      <c r="CD129" s="396"/>
      <c r="CE129" s="396"/>
      <c r="CO129" s="246"/>
    </row>
    <row r="130" spans="1:93" x14ac:dyDescent="0.2">
      <c r="A130" s="165" t="s">
        <v>318</v>
      </c>
      <c r="B130" s="141" t="s">
        <v>102</v>
      </c>
      <c r="C130" s="135" t="str">
        <f>'4i_Exports'!C131</f>
        <v>TAJIKISTAN</v>
      </c>
      <c r="E130" s="493" t="str">
        <f>'4i_Exports'!E131</f>
        <v xml:space="preserve">طاجيكستان </v>
      </c>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762">
        <v>0</v>
      </c>
      <c r="BH130" s="645" t="str">
        <f t="shared" si="6"/>
        <v xml:space="preserve">طاجيكستان </v>
      </c>
      <c r="BI130" s="396"/>
      <c r="BJ130" s="396"/>
      <c r="BK130" s="396"/>
      <c r="BL130" s="396"/>
      <c r="BM130" s="396"/>
      <c r="BN130" s="396"/>
      <c r="BO130" s="396"/>
      <c r="BP130" s="396"/>
      <c r="BQ130" s="396"/>
      <c r="BR130" s="396"/>
      <c r="BS130" s="396"/>
      <c r="BT130" s="396"/>
      <c r="BU130" s="396"/>
      <c r="BV130" s="396"/>
      <c r="BW130" s="396"/>
      <c r="BX130" s="396"/>
      <c r="BY130" s="396"/>
      <c r="BZ130" s="396"/>
      <c r="CA130" s="396"/>
      <c r="CB130" s="396"/>
      <c r="CC130" s="396"/>
      <c r="CD130" s="396"/>
      <c r="CE130" s="396"/>
      <c r="CO130" s="246"/>
    </row>
    <row r="131" spans="1:93" x14ac:dyDescent="0.2">
      <c r="A131" s="165" t="s">
        <v>318</v>
      </c>
      <c r="B131" s="141" t="s">
        <v>102</v>
      </c>
      <c r="C131" s="135" t="str">
        <f>'4i_Exports'!C132</f>
        <v>TURKEY</v>
      </c>
      <c r="E131" s="493" t="str">
        <f>'4i_Exports'!E132</f>
        <v xml:space="preserve">تركيا </v>
      </c>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762">
        <v>0</v>
      </c>
      <c r="BH131" s="645" t="str">
        <f t="shared" si="6"/>
        <v xml:space="preserve">تركيا </v>
      </c>
      <c r="BI131" s="396"/>
      <c r="BJ131" s="396"/>
      <c r="BK131" s="396"/>
      <c r="BL131" s="396"/>
      <c r="BM131" s="396"/>
      <c r="BN131" s="396"/>
      <c r="BO131" s="396"/>
      <c r="BP131" s="396"/>
      <c r="BQ131" s="396"/>
      <c r="BR131" s="396"/>
      <c r="BS131" s="396"/>
      <c r="BT131" s="396"/>
      <c r="BU131" s="396"/>
      <c r="BV131" s="396"/>
      <c r="BW131" s="396"/>
      <c r="BX131" s="396"/>
      <c r="BY131" s="396"/>
      <c r="BZ131" s="396"/>
      <c r="CA131" s="396"/>
      <c r="CB131" s="396"/>
      <c r="CC131" s="396"/>
      <c r="CD131" s="396"/>
      <c r="CE131" s="396"/>
      <c r="CO131" s="246"/>
    </row>
    <row r="132" spans="1:93" x14ac:dyDescent="0.2">
      <c r="A132" s="165" t="s">
        <v>318</v>
      </c>
      <c r="B132" s="141" t="s">
        <v>102</v>
      </c>
      <c r="C132" s="135" t="str">
        <f>'4i_Exports'!C133</f>
        <v>UKRAINE</v>
      </c>
      <c r="E132" s="493" t="str">
        <f>'4i_Exports'!E133</f>
        <v xml:space="preserve">أوكرانيا </v>
      </c>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762">
        <v>0</v>
      </c>
      <c r="BH132" s="645" t="str">
        <f t="shared" si="6"/>
        <v xml:space="preserve">أوكرانيا </v>
      </c>
      <c r="BI132" s="396"/>
      <c r="BJ132" s="396"/>
      <c r="BK132" s="396"/>
      <c r="BL132" s="396"/>
      <c r="BM132" s="396"/>
      <c r="BN132" s="396"/>
      <c r="BO132" s="396"/>
      <c r="BP132" s="396"/>
      <c r="BQ132" s="396"/>
      <c r="BR132" s="396"/>
      <c r="BS132" s="396"/>
      <c r="BT132" s="396"/>
      <c r="BU132" s="396"/>
      <c r="BV132" s="396"/>
      <c r="BW132" s="396"/>
      <c r="BX132" s="396"/>
      <c r="BY132" s="396"/>
      <c r="BZ132" s="396"/>
      <c r="CA132" s="396"/>
      <c r="CB132" s="396"/>
      <c r="CC132" s="396"/>
      <c r="CD132" s="396"/>
      <c r="CE132" s="396"/>
      <c r="CO132" s="246"/>
    </row>
    <row r="133" spans="1:93" x14ac:dyDescent="0.2">
      <c r="A133" s="165" t="s">
        <v>318</v>
      </c>
      <c r="B133" s="141" t="s">
        <v>102</v>
      </c>
      <c r="C133" s="135" t="str">
        <f>'4i_Exports'!C134</f>
        <v>UAE</v>
      </c>
      <c r="E133" s="493" t="str">
        <f>'4i_Exports'!E134</f>
        <v xml:space="preserve">الأمارات العربية المتحدة </v>
      </c>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762">
        <v>0</v>
      </c>
      <c r="BH133" s="645" t="str">
        <f t="shared" si="6"/>
        <v xml:space="preserve">الأمارات العربية المتحدة </v>
      </c>
      <c r="BI133" s="396"/>
      <c r="BJ133" s="396"/>
      <c r="BK133" s="396"/>
      <c r="BL133" s="396"/>
      <c r="BM133" s="396"/>
      <c r="BN133" s="396"/>
      <c r="BO133" s="396"/>
      <c r="BP133" s="396"/>
      <c r="BQ133" s="396"/>
      <c r="BR133" s="396"/>
      <c r="BS133" s="396"/>
      <c r="BT133" s="396"/>
      <c r="BU133" s="396"/>
      <c r="BV133" s="396"/>
      <c r="BW133" s="396"/>
      <c r="BX133" s="396"/>
      <c r="BY133" s="396"/>
      <c r="BZ133" s="396"/>
      <c r="CA133" s="396"/>
      <c r="CB133" s="396"/>
      <c r="CC133" s="396"/>
      <c r="CD133" s="396"/>
      <c r="CE133" s="396"/>
      <c r="CO133" s="246"/>
    </row>
    <row r="134" spans="1:93" x14ac:dyDescent="0.2">
      <c r="A134" s="165" t="s">
        <v>318</v>
      </c>
      <c r="B134" s="141" t="s">
        <v>102</v>
      </c>
      <c r="C134" s="135" t="str">
        <f>'4i_Exports'!C135</f>
        <v>UK</v>
      </c>
      <c r="E134" s="493" t="str">
        <f>'4i_Exports'!E135</f>
        <v xml:space="preserve">المملكة المتحدة </v>
      </c>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762">
        <v>0</v>
      </c>
      <c r="BH134" s="645" t="str">
        <f t="shared" si="6"/>
        <v xml:space="preserve">المملكة المتحدة </v>
      </c>
      <c r="BI134" s="396"/>
      <c r="BJ134" s="396"/>
      <c r="BK134" s="396"/>
      <c r="BL134" s="396"/>
      <c r="BM134" s="396"/>
      <c r="BN134" s="396"/>
      <c r="BO134" s="396"/>
      <c r="BP134" s="396"/>
      <c r="BQ134" s="396"/>
      <c r="BR134" s="396"/>
      <c r="BS134" s="396"/>
      <c r="BT134" s="396"/>
      <c r="BU134" s="396"/>
      <c r="BV134" s="396"/>
      <c r="BW134" s="396"/>
      <c r="BX134" s="396"/>
      <c r="BY134" s="396"/>
      <c r="BZ134" s="396"/>
      <c r="CA134" s="396"/>
      <c r="CB134" s="396"/>
      <c r="CC134" s="396"/>
      <c r="CD134" s="396"/>
      <c r="CE134" s="396"/>
      <c r="CO134" s="246"/>
    </row>
    <row r="135" spans="1:93" x14ac:dyDescent="0.2">
      <c r="A135" s="165" t="s">
        <v>318</v>
      </c>
      <c r="B135" s="141" t="s">
        <v>102</v>
      </c>
      <c r="C135" s="135" t="str">
        <f>'4i_Exports'!C136</f>
        <v>USA</v>
      </c>
      <c r="E135" s="493" t="str">
        <f>'4i_Exports'!E136</f>
        <v xml:space="preserve">الولايات المتحدة </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762">
        <v>0</v>
      </c>
      <c r="BH135" s="645" t="str">
        <f t="shared" si="6"/>
        <v xml:space="preserve">الولايات المتحدة </v>
      </c>
      <c r="BI135" s="396"/>
      <c r="BJ135" s="396"/>
      <c r="BK135" s="396"/>
      <c r="BL135" s="396"/>
      <c r="BM135" s="396"/>
      <c r="BN135" s="396"/>
      <c r="BO135" s="396"/>
      <c r="BP135" s="396"/>
      <c r="BQ135" s="396"/>
      <c r="BR135" s="396"/>
      <c r="BS135" s="396"/>
      <c r="BT135" s="396"/>
      <c r="BU135" s="396"/>
      <c r="BV135" s="396"/>
      <c r="BW135" s="396"/>
      <c r="BX135" s="396"/>
      <c r="BY135" s="396"/>
      <c r="BZ135" s="396"/>
      <c r="CA135" s="396"/>
      <c r="CB135" s="396"/>
      <c r="CC135" s="396"/>
      <c r="CD135" s="396"/>
      <c r="CE135" s="396"/>
      <c r="CO135" s="246"/>
    </row>
    <row r="136" spans="1:93" x14ac:dyDescent="0.2">
      <c r="A136" s="165" t="s">
        <v>318</v>
      </c>
      <c r="B136" s="141" t="s">
        <v>102</v>
      </c>
      <c r="C136" s="135" t="str">
        <f>'4i_Exports'!C137</f>
        <v>UZBEKISTAN</v>
      </c>
      <c r="E136" s="752" t="str">
        <f>'4i_Exports'!E137</f>
        <v>أوزبكستان</v>
      </c>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762">
        <v>0</v>
      </c>
      <c r="BH136" s="645" t="str">
        <f t="shared" si="6"/>
        <v>أوزبكستان</v>
      </c>
      <c r="BI136" s="396"/>
      <c r="BJ136" s="396"/>
      <c r="BK136" s="396"/>
      <c r="BL136" s="396"/>
      <c r="BM136" s="396"/>
      <c r="BN136" s="396"/>
      <c r="BO136" s="396"/>
      <c r="BP136" s="396"/>
      <c r="BQ136" s="396"/>
      <c r="BR136" s="396"/>
      <c r="BS136" s="396"/>
      <c r="BT136" s="396"/>
      <c r="BU136" s="396"/>
      <c r="BV136" s="396"/>
      <c r="BW136" s="396"/>
      <c r="BX136" s="396"/>
      <c r="BY136" s="396"/>
      <c r="BZ136" s="396"/>
      <c r="CA136" s="396"/>
      <c r="CB136" s="396"/>
      <c r="CC136" s="396"/>
      <c r="CD136" s="396"/>
      <c r="CE136" s="396"/>
      <c r="CO136" s="246"/>
    </row>
    <row r="137" spans="1:93" ht="13.5" thickBot="1" x14ac:dyDescent="0.25">
      <c r="A137" s="165" t="s">
        <v>318</v>
      </c>
      <c r="B137" s="141" t="s">
        <v>102</v>
      </c>
      <c r="C137" s="135" t="str">
        <f>'4i_Exports'!C138</f>
        <v>NONSPEC</v>
      </c>
      <c r="E137" s="749" t="str">
        <f>'4i_Exports'!E138</f>
        <v>دول غير محددة/ أخرى</v>
      </c>
      <c r="F137" s="647"/>
      <c r="G137" s="647"/>
      <c r="H137" s="647"/>
      <c r="I137" s="647"/>
      <c r="J137" s="647"/>
      <c r="K137" s="647"/>
      <c r="L137" s="647"/>
      <c r="M137" s="647"/>
      <c r="N137" s="647"/>
      <c r="O137" s="647"/>
      <c r="P137" s="647"/>
      <c r="Q137" s="647"/>
      <c r="R137" s="647"/>
      <c r="S137" s="647"/>
      <c r="T137" s="647"/>
      <c r="U137" s="647"/>
      <c r="V137" s="647"/>
      <c r="W137" s="647"/>
      <c r="X137" s="647"/>
      <c r="Y137" s="647"/>
      <c r="Z137" s="647"/>
      <c r="AA137" s="647"/>
      <c r="AB137" s="763">
        <v>0</v>
      </c>
      <c r="BH137" s="645" t="str">
        <f>E137</f>
        <v>دول غير محددة/ أخرى</v>
      </c>
      <c r="BI137" s="396"/>
      <c r="BJ137" s="396"/>
      <c r="BK137" s="396"/>
      <c r="BL137" s="396"/>
      <c r="BM137" s="396"/>
      <c r="BN137" s="396"/>
      <c r="BO137" s="396"/>
      <c r="BP137" s="396"/>
      <c r="BQ137" s="396"/>
      <c r="BR137" s="396"/>
      <c r="BS137" s="396"/>
      <c r="BT137" s="396"/>
      <c r="BU137" s="396"/>
      <c r="BV137" s="396"/>
      <c r="BW137" s="396"/>
      <c r="BX137" s="396"/>
      <c r="BY137" s="396"/>
      <c r="BZ137" s="396"/>
      <c r="CA137" s="396"/>
      <c r="CB137" s="396"/>
      <c r="CC137" s="396"/>
      <c r="CD137" s="396"/>
      <c r="CE137" s="396"/>
      <c r="CO137" s="159"/>
    </row>
    <row r="138" spans="1:93" ht="13.5" thickBot="1" x14ac:dyDescent="0.25">
      <c r="A138" s="165" t="s">
        <v>318</v>
      </c>
      <c r="B138" s="141" t="s">
        <v>102</v>
      </c>
      <c r="C138" s="135" t="str">
        <f>'4i_Exports'!C139</f>
        <v>TOTEXPST</v>
      </c>
      <c r="E138" s="643" t="str">
        <f>'4i_Exports'!E139</f>
        <v>مجموع الصادرات</v>
      </c>
      <c r="F138" s="642">
        <f>SUM(F74:F137)</f>
        <v>0</v>
      </c>
      <c r="G138" s="642">
        <f t="shared" ref="G138:AB138" si="7">SUM(G74:G137)</f>
        <v>0</v>
      </c>
      <c r="H138" s="642">
        <f t="shared" si="7"/>
        <v>0</v>
      </c>
      <c r="I138" s="642">
        <f t="shared" si="7"/>
        <v>0</v>
      </c>
      <c r="J138" s="642">
        <f t="shared" si="7"/>
        <v>0</v>
      </c>
      <c r="K138" s="642">
        <f t="shared" si="7"/>
        <v>0</v>
      </c>
      <c r="L138" s="642">
        <f t="shared" si="7"/>
        <v>0</v>
      </c>
      <c r="M138" s="642">
        <f t="shared" si="7"/>
        <v>0</v>
      </c>
      <c r="N138" s="642">
        <f t="shared" si="7"/>
        <v>0</v>
      </c>
      <c r="O138" s="642">
        <f t="shared" si="7"/>
        <v>0</v>
      </c>
      <c r="P138" s="642">
        <f t="shared" si="7"/>
        <v>0</v>
      </c>
      <c r="Q138" s="642">
        <f t="shared" si="7"/>
        <v>0</v>
      </c>
      <c r="R138" s="642">
        <f t="shared" si="7"/>
        <v>0</v>
      </c>
      <c r="S138" s="642">
        <f t="shared" si="7"/>
        <v>0</v>
      </c>
      <c r="T138" s="642">
        <f t="shared" si="7"/>
        <v>0</v>
      </c>
      <c r="U138" s="642">
        <f t="shared" si="7"/>
        <v>0</v>
      </c>
      <c r="V138" s="642">
        <f t="shared" si="7"/>
        <v>0</v>
      </c>
      <c r="W138" s="642">
        <f t="shared" si="7"/>
        <v>0</v>
      </c>
      <c r="X138" s="642">
        <f t="shared" si="7"/>
        <v>0</v>
      </c>
      <c r="Y138" s="642">
        <f>SUM(Y74:Y137)</f>
        <v>0</v>
      </c>
      <c r="Z138" s="642">
        <f>SUM(Z74:Z137)</f>
        <v>0</v>
      </c>
      <c r="AA138" s="642">
        <f>SUM(AA74:AA137)</f>
        <v>0</v>
      </c>
      <c r="AB138" s="642">
        <f t="shared" si="7"/>
        <v>0</v>
      </c>
      <c r="BH138" s="414" t="s">
        <v>677</v>
      </c>
      <c r="BI138" s="527">
        <f>SUM(BI74:BI137)</f>
        <v>0</v>
      </c>
      <c r="BJ138" s="527">
        <f t="shared" ref="BJ138:CE138" si="8">SUM(BJ74:BJ137)</f>
        <v>0</v>
      </c>
      <c r="BK138" s="527">
        <f t="shared" si="8"/>
        <v>0</v>
      </c>
      <c r="BL138" s="527">
        <f t="shared" si="8"/>
        <v>0</v>
      </c>
      <c r="BM138" s="527">
        <f t="shared" si="8"/>
        <v>0</v>
      </c>
      <c r="BN138" s="527">
        <f t="shared" si="8"/>
        <v>0</v>
      </c>
      <c r="BO138" s="527">
        <f t="shared" si="8"/>
        <v>0</v>
      </c>
      <c r="BP138" s="527">
        <f t="shared" si="8"/>
        <v>0</v>
      </c>
      <c r="BQ138" s="527">
        <f t="shared" si="8"/>
        <v>0</v>
      </c>
      <c r="BR138" s="527">
        <f t="shared" si="8"/>
        <v>0</v>
      </c>
      <c r="BS138" s="527">
        <f t="shared" si="8"/>
        <v>0</v>
      </c>
      <c r="BT138" s="527">
        <f t="shared" si="8"/>
        <v>0</v>
      </c>
      <c r="BU138" s="527">
        <f t="shared" si="8"/>
        <v>0</v>
      </c>
      <c r="BV138" s="527">
        <f t="shared" si="8"/>
        <v>0</v>
      </c>
      <c r="BW138" s="527">
        <f t="shared" si="8"/>
        <v>0</v>
      </c>
      <c r="BX138" s="527">
        <f t="shared" si="8"/>
        <v>0</v>
      </c>
      <c r="BY138" s="527">
        <f t="shared" si="8"/>
        <v>0</v>
      </c>
      <c r="BZ138" s="527">
        <f t="shared" si="8"/>
        <v>0</v>
      </c>
      <c r="CA138" s="527">
        <f t="shared" si="8"/>
        <v>0</v>
      </c>
      <c r="CB138" s="527">
        <f>SUM(CB74:CB137)</f>
        <v>0</v>
      </c>
      <c r="CC138" s="527">
        <f>SUM(CC74:CC137)</f>
        <v>0</v>
      </c>
      <c r="CD138" s="527">
        <f>SUM(CD74:CD137)</f>
        <v>0</v>
      </c>
      <c r="CE138" s="527">
        <f t="shared" si="8"/>
        <v>0</v>
      </c>
      <c r="CO138" s="253"/>
    </row>
    <row r="139" spans="1:93" s="169" customFormat="1" ht="12" customHeight="1" x14ac:dyDescent="0.2">
      <c r="E139" s="494" t="str">
        <f>E70</f>
        <v>الرجاء الإبلاغ عن الصادرات من الإنتاج المحلي فقط.</v>
      </c>
      <c r="F139" s="133"/>
      <c r="G139" s="133"/>
      <c r="H139" s="133"/>
      <c r="I139" s="133"/>
      <c r="J139" s="133"/>
      <c r="K139" s="133"/>
      <c r="L139" s="133"/>
      <c r="M139" s="133"/>
      <c r="N139" s="133"/>
      <c r="O139" s="133"/>
      <c r="P139" s="133"/>
      <c r="BH139" s="841"/>
      <c r="CO139" s="841"/>
    </row>
    <row r="140" spans="1:93" s="169" customFormat="1" ht="12" customHeight="1" x14ac:dyDescent="0.2">
      <c r="E140" s="494" t="str">
        <f>E71</f>
        <v>دول غير محددة/ أخرى: يرجى التحديد في ورقة الملاحظات.</v>
      </c>
      <c r="F140" s="133"/>
      <c r="G140" s="133"/>
      <c r="H140" s="133"/>
      <c r="I140" s="133"/>
      <c r="J140" s="133"/>
      <c r="K140" s="133"/>
      <c r="L140" s="133"/>
      <c r="M140" s="133"/>
      <c r="N140" s="133"/>
      <c r="O140" s="133"/>
      <c r="P140" s="133"/>
      <c r="BH140" s="841"/>
      <c r="CO140" s="841"/>
    </row>
    <row r="141" spans="1:93" s="169" customFormat="1" x14ac:dyDescent="0.2">
      <c r="F141" s="133"/>
      <c r="G141" s="133"/>
      <c r="H141" s="133"/>
      <c r="I141" s="133"/>
      <c r="J141" s="133"/>
      <c r="K141" s="133"/>
      <c r="L141" s="133"/>
      <c r="M141" s="133"/>
      <c r="N141" s="133"/>
      <c r="O141" s="133"/>
      <c r="P141" s="133"/>
    </row>
  </sheetData>
  <sheetProtection password="892C" sheet="1" objects="1" scenarios="1"/>
  <phoneticPr fontId="15" type="noConversion"/>
  <conditionalFormatting sqref="F73:AB75">
    <cfRule type="cellIs" dxfId="12" priority="13" stopIfTrue="1" operator="notEqual">
      <formula>#REF!</formula>
    </cfRule>
  </conditionalFormatting>
  <conditionalFormatting sqref="F7:F69 G4:AA4 G6:AA69 F76:F87 G76:AA100 F101:AA138 AB76:AB138">
    <cfRule type="cellIs" dxfId="11" priority="14" stopIfTrue="1" operator="notEqual">
      <formula>BI4</formula>
    </cfRule>
  </conditionalFormatting>
  <conditionalFormatting sqref="AB6:AB69">
    <cfRule type="cellIs" dxfId="10" priority="16" stopIfTrue="1" operator="notEqual">
      <formula>CE6</formula>
    </cfRule>
  </conditionalFormatting>
  <conditionalFormatting sqref="F5:AA5">
    <cfRule type="cellIs" dxfId="9" priority="12" stopIfTrue="1" operator="notEqual">
      <formula>BI5</formula>
    </cfRule>
  </conditionalFormatting>
  <conditionalFormatting sqref="AB5">
    <cfRule type="cellIs" dxfId="8" priority="11" stopIfTrue="1" operator="notEqual">
      <formula>CE5</formula>
    </cfRule>
  </conditionalFormatting>
  <conditionalFormatting sqref="AB4">
    <cfRule type="cellIs" dxfId="7" priority="9" stopIfTrue="1" operator="notEqual">
      <formula>CE4</formula>
    </cfRule>
  </conditionalFormatting>
  <conditionalFormatting sqref="F75:AA75">
    <cfRule type="cellIs" dxfId="6" priority="8" stopIfTrue="1" operator="notEqual">
      <formula>BI75</formula>
    </cfRule>
  </conditionalFormatting>
  <conditionalFormatting sqref="AB75">
    <cfRule type="cellIs" dxfId="5" priority="7" stopIfTrue="1" operator="notEqual">
      <formula>CE75</formula>
    </cfRule>
  </conditionalFormatting>
  <conditionalFormatting sqref="F74:AA74">
    <cfRule type="cellIs" dxfId="4" priority="6" stopIfTrue="1" operator="notEqual">
      <formula>BI74</formula>
    </cfRule>
  </conditionalFormatting>
  <conditionalFormatting sqref="AB74">
    <cfRule type="cellIs" dxfId="3" priority="5" stopIfTrue="1" operator="notEqual">
      <formula>CE74</formula>
    </cfRule>
  </conditionalFormatting>
  <conditionalFormatting sqref="F6">
    <cfRule type="cellIs" dxfId="2" priority="19" stopIfTrue="1" operator="notEqual">
      <formula>BI4</formula>
    </cfRule>
  </conditionalFormatting>
  <conditionalFormatting sqref="F4">
    <cfRule type="cellIs" dxfId="1" priority="21" stopIfTrue="1" operator="notEqual">
      <formula>#REF!</formula>
    </cfRule>
  </conditionalFormatting>
  <conditionalFormatting sqref="F4">
    <cfRule type="cellIs" dxfId="0" priority="3" stopIfTrue="1" operator="notEqual">
      <formula>BI2</formula>
    </cfRule>
  </conditionalFormatting>
  <dataValidations count="1">
    <dataValidation type="whole" operator="greaterThanOrEqual" allowBlank="1" showInputMessage="1" showErrorMessage="1" error="Positive whole numbers only / Nombres entiers positifs uniquement" sqref="F4:AB68 F101:F137 F74:F87 G74:AB137">
      <formula1>0</formula1>
    </dataValidation>
  </dataValidations>
  <printOptions horizontalCentered="1"/>
  <pageMargins left="0" right="0" top="0" bottom="0" header="0.39370078740157499" footer="0.31496062992126"/>
  <pageSetup paperSize="9" scale="60" fitToHeight="2" orientation="landscape" r:id="rId1"/>
  <headerFooter alignWithMargins="0">
    <oddHeader>&amp;L&amp;11Natural Gas&amp;C&amp;11Annual Questionnaire&amp;R&amp;"Arial,Bold"&amp;11IEA</oddHeader>
    <oddFooter>&amp;RPage &amp;P of &amp;N</oddFooter>
  </headerFooter>
  <rowBreaks count="1" manualBreakCount="1">
    <brk id="71" min="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T_TJ4">
                <anchor moveWithCells="1">
                  <from>
                    <xdr:col>5</xdr:col>
                    <xdr:colOff>466725</xdr:colOff>
                    <xdr:row>0</xdr:row>
                    <xdr:rowOff>104775</xdr:rowOff>
                  </from>
                  <to>
                    <xdr:col>6</xdr:col>
                    <xdr:colOff>552450</xdr:colOff>
                    <xdr:row>1</xdr:row>
                    <xdr:rowOff>85725</xdr:rowOff>
                  </to>
                </anchor>
              </controlPr>
            </control>
          </mc:Choice>
        </mc:AlternateContent>
        <mc:AlternateContent xmlns:mc="http://schemas.openxmlformats.org/markup-compatibility/2006">
          <mc:Choice Requires="x14">
            <control shapeId="19465" r:id="rId5" name="Button 9">
              <controlPr defaultSize="0" print="0" autoFill="0" autoPict="0" macro="[0]!GotoMenu">
                <anchor moveWithCells="1">
                  <from>
                    <xdr:col>7</xdr:col>
                    <xdr:colOff>457200</xdr:colOff>
                    <xdr:row>0</xdr:row>
                    <xdr:rowOff>95250</xdr:rowOff>
                  </from>
                  <to>
                    <xdr:col>8</xdr:col>
                    <xdr:colOff>238125</xdr:colOff>
                    <xdr:row>1</xdr:row>
                    <xdr:rowOff>85725</xdr:rowOff>
                  </to>
                </anchor>
              </controlPr>
            </control>
          </mc:Choice>
        </mc:AlternateContent>
        <mc:AlternateContent xmlns:mc="http://schemas.openxmlformats.org/markup-compatibility/2006">
          <mc:Choice Requires="x14">
            <control shapeId="19468" r:id="rId6" name="Button 12">
              <controlPr defaultSize="0" print="0" autoFill="0" autoPict="0" macro="[0]!T_CM4">
                <anchor moveWithCells="1">
                  <from>
                    <xdr:col>4</xdr:col>
                    <xdr:colOff>38100</xdr:colOff>
                    <xdr:row>70</xdr:row>
                    <xdr:rowOff>361950</xdr:rowOff>
                  </from>
                  <to>
                    <xdr:col>4</xdr:col>
                    <xdr:colOff>914400</xdr:colOff>
                    <xdr:row>70</xdr:row>
                    <xdr:rowOff>581025</xdr:rowOff>
                  </to>
                </anchor>
              </controlPr>
            </control>
          </mc:Choice>
        </mc:AlternateContent>
        <mc:AlternateContent xmlns:mc="http://schemas.openxmlformats.org/markup-compatibility/2006">
          <mc:Choice Requires="x14">
            <control shapeId="19469" r:id="rId7" name="Button 13">
              <controlPr defaultSize="0" print="0" autoFill="0" autoPict="0" macro="[0]!T_CM4">
                <anchor moveWithCells="1">
                  <from>
                    <xdr:col>4</xdr:col>
                    <xdr:colOff>28575</xdr:colOff>
                    <xdr:row>70</xdr:row>
                    <xdr:rowOff>323850</xdr:rowOff>
                  </from>
                  <to>
                    <xdr:col>4</xdr:col>
                    <xdr:colOff>914400</xdr:colOff>
                    <xdr:row>70</xdr:row>
                    <xdr:rowOff>542925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9">
    <tabColor indexed="47"/>
    <pageSetUpPr fitToPage="1"/>
  </sheetPr>
  <dimension ref="A1:G43"/>
  <sheetViews>
    <sheetView rightToLeft="1" topLeftCell="D1" workbookViewId="0">
      <selection activeCell="L15" sqref="L15"/>
    </sheetView>
  </sheetViews>
  <sheetFormatPr defaultColWidth="8" defaultRowHeight="11.25" x14ac:dyDescent="0.2"/>
  <cols>
    <col min="1" max="1" width="8.140625" style="652" hidden="1" customWidth="1"/>
    <col min="2" max="2" width="7.42578125" style="652" hidden="1" customWidth="1"/>
    <col min="3" max="3" width="9.28515625" style="652" hidden="1" customWidth="1"/>
    <col min="4" max="4" width="1.7109375" style="652" customWidth="1"/>
    <col min="5" max="5" width="2.85546875" style="652" customWidth="1"/>
    <col min="6" max="6" width="91.7109375" style="652" customWidth="1"/>
    <col min="7" max="7" width="2.85546875" style="652" customWidth="1"/>
    <col min="8" max="16384" width="8" style="652"/>
  </cols>
  <sheetData>
    <row r="1" spans="1:7" s="651" customFormat="1" ht="12.75" x14ac:dyDescent="0.2"/>
    <row r="2" spans="1:7" ht="20.25" x14ac:dyDescent="0.3">
      <c r="E2" s="659" t="s">
        <v>1263</v>
      </c>
      <c r="F2" s="660"/>
      <c r="G2" s="660"/>
    </row>
    <row r="3" spans="1:7" ht="12.75" thickBot="1" x14ac:dyDescent="0.25">
      <c r="A3" s="661" t="s">
        <v>151</v>
      </c>
      <c r="B3" s="662" t="s">
        <v>313</v>
      </c>
      <c r="C3" s="661" t="s">
        <v>311</v>
      </c>
      <c r="D3" s="650"/>
    </row>
    <row r="4" spans="1:7" ht="12.75" x14ac:dyDescent="0.2">
      <c r="A4" s="648" t="s">
        <v>152</v>
      </c>
      <c r="B4" s="649"/>
      <c r="C4" s="649" t="s">
        <v>265</v>
      </c>
      <c r="D4" s="649"/>
      <c r="E4" s="653"/>
      <c r="F4" s="424"/>
      <c r="G4" s="654"/>
    </row>
    <row r="5" spans="1:7" ht="12.75" x14ac:dyDescent="0.2">
      <c r="A5" s="648" t="s">
        <v>152</v>
      </c>
      <c r="B5" s="649"/>
      <c r="C5" s="649" t="s">
        <v>266</v>
      </c>
      <c r="D5" s="649"/>
      <c r="E5" s="655"/>
      <c r="F5" s="425"/>
      <c r="G5" s="656"/>
    </row>
    <row r="6" spans="1:7" ht="12.75" x14ac:dyDescent="0.2">
      <c r="A6" s="648" t="s">
        <v>152</v>
      </c>
      <c r="B6" s="649"/>
      <c r="C6" s="649" t="s">
        <v>267</v>
      </c>
      <c r="D6" s="649"/>
      <c r="E6" s="655"/>
      <c r="F6" s="425"/>
      <c r="G6" s="656"/>
    </row>
    <row r="7" spans="1:7" ht="12.75" x14ac:dyDescent="0.2">
      <c r="A7" s="648" t="s">
        <v>152</v>
      </c>
      <c r="B7" s="649"/>
      <c r="C7" s="649" t="s">
        <v>268</v>
      </c>
      <c r="D7" s="649"/>
      <c r="E7" s="655"/>
      <c r="F7" s="425"/>
      <c r="G7" s="656"/>
    </row>
    <row r="8" spans="1:7" ht="12.75" x14ac:dyDescent="0.2">
      <c r="A8" s="648" t="s">
        <v>152</v>
      </c>
      <c r="B8" s="649"/>
      <c r="C8" s="649" t="s">
        <v>269</v>
      </c>
      <c r="D8" s="649"/>
      <c r="E8" s="655"/>
      <c r="F8" s="425"/>
      <c r="G8" s="656"/>
    </row>
    <row r="9" spans="1:7" ht="12.75" x14ac:dyDescent="0.2">
      <c r="A9" s="648" t="s">
        <v>152</v>
      </c>
      <c r="B9" s="649"/>
      <c r="C9" s="649" t="s">
        <v>270</v>
      </c>
      <c r="D9" s="649"/>
      <c r="E9" s="655"/>
      <c r="F9" s="425"/>
      <c r="G9" s="656"/>
    </row>
    <row r="10" spans="1:7" ht="12.75" x14ac:dyDescent="0.2">
      <c r="A10" s="648" t="s">
        <v>152</v>
      </c>
      <c r="B10" s="649"/>
      <c r="C10" s="649" t="s">
        <v>271</v>
      </c>
      <c r="D10" s="649"/>
      <c r="E10" s="655"/>
      <c r="F10" s="425"/>
      <c r="G10" s="656"/>
    </row>
    <row r="11" spans="1:7" ht="12.75" x14ac:dyDescent="0.2">
      <c r="A11" s="648" t="s">
        <v>152</v>
      </c>
      <c r="B11" s="649"/>
      <c r="C11" s="649" t="s">
        <v>272</v>
      </c>
      <c r="D11" s="649"/>
      <c r="E11" s="655"/>
      <c r="F11" s="425"/>
      <c r="G11" s="656"/>
    </row>
    <row r="12" spans="1:7" ht="12.75" x14ac:dyDescent="0.2">
      <c r="A12" s="648" t="s">
        <v>152</v>
      </c>
      <c r="B12" s="649"/>
      <c r="C12" s="649" t="s">
        <v>273</v>
      </c>
      <c r="D12" s="649"/>
      <c r="E12" s="655"/>
      <c r="F12" s="425"/>
      <c r="G12" s="656"/>
    </row>
    <row r="13" spans="1:7" ht="12.75" x14ac:dyDescent="0.2">
      <c r="A13" s="648" t="s">
        <v>152</v>
      </c>
      <c r="B13" s="649"/>
      <c r="C13" s="649" t="s">
        <v>274</v>
      </c>
      <c r="D13" s="649"/>
      <c r="E13" s="655"/>
      <c r="F13" s="425"/>
      <c r="G13" s="656"/>
    </row>
    <row r="14" spans="1:7" ht="12.75" x14ac:dyDescent="0.2">
      <c r="A14" s="648" t="s">
        <v>152</v>
      </c>
      <c r="B14" s="649"/>
      <c r="C14" s="649" t="s">
        <v>275</v>
      </c>
      <c r="D14" s="649"/>
      <c r="E14" s="655"/>
      <c r="F14" s="425"/>
      <c r="G14" s="656"/>
    </row>
    <row r="15" spans="1:7" ht="12.75" x14ac:dyDescent="0.2">
      <c r="A15" s="648" t="s">
        <v>152</v>
      </c>
      <c r="B15" s="649"/>
      <c r="C15" s="649" t="s">
        <v>276</v>
      </c>
      <c r="D15" s="649"/>
      <c r="E15" s="655"/>
      <c r="F15" s="425"/>
      <c r="G15" s="656"/>
    </row>
    <row r="16" spans="1:7" ht="12.75" x14ac:dyDescent="0.2">
      <c r="A16" s="648" t="s">
        <v>152</v>
      </c>
      <c r="B16" s="649"/>
      <c r="C16" s="649" t="s">
        <v>277</v>
      </c>
      <c r="D16" s="649"/>
      <c r="E16" s="655"/>
      <c r="F16" s="425"/>
      <c r="G16" s="656"/>
    </row>
    <row r="17" spans="1:7" ht="12.75" x14ac:dyDescent="0.2">
      <c r="A17" s="648" t="s">
        <v>152</v>
      </c>
      <c r="B17" s="649"/>
      <c r="C17" s="649" t="s">
        <v>278</v>
      </c>
      <c r="D17" s="649"/>
      <c r="E17" s="655"/>
      <c r="F17" s="425"/>
      <c r="G17" s="656"/>
    </row>
    <row r="18" spans="1:7" ht="12.75" x14ac:dyDescent="0.2">
      <c r="A18" s="648" t="s">
        <v>152</v>
      </c>
      <c r="B18" s="649"/>
      <c r="C18" s="649" t="s">
        <v>279</v>
      </c>
      <c r="D18" s="649"/>
      <c r="E18" s="655"/>
      <c r="F18" s="425"/>
      <c r="G18" s="656"/>
    </row>
    <row r="19" spans="1:7" ht="12.75" x14ac:dyDescent="0.2">
      <c r="A19" s="648" t="s">
        <v>152</v>
      </c>
      <c r="B19" s="649"/>
      <c r="C19" s="649" t="s">
        <v>280</v>
      </c>
      <c r="D19" s="649"/>
      <c r="E19" s="655"/>
      <c r="F19" s="425"/>
      <c r="G19" s="656"/>
    </row>
    <row r="20" spans="1:7" ht="12.75" x14ac:dyDescent="0.2">
      <c r="A20" s="648" t="s">
        <v>152</v>
      </c>
      <c r="B20" s="649"/>
      <c r="C20" s="649" t="s">
        <v>281</v>
      </c>
      <c r="D20" s="649"/>
      <c r="E20" s="655"/>
      <c r="F20" s="425"/>
      <c r="G20" s="656"/>
    </row>
    <row r="21" spans="1:7" ht="12.75" x14ac:dyDescent="0.2">
      <c r="A21" s="648" t="s">
        <v>152</v>
      </c>
      <c r="B21" s="649"/>
      <c r="C21" s="649" t="s">
        <v>282</v>
      </c>
      <c r="D21" s="649"/>
      <c r="E21" s="655"/>
      <c r="F21" s="425"/>
      <c r="G21" s="656"/>
    </row>
    <row r="22" spans="1:7" ht="12.75" x14ac:dyDescent="0.2">
      <c r="A22" s="648" t="s">
        <v>152</v>
      </c>
      <c r="B22" s="649"/>
      <c r="C22" s="649" t="s">
        <v>283</v>
      </c>
      <c r="D22" s="649"/>
      <c r="E22" s="655"/>
      <c r="F22" s="425"/>
      <c r="G22" s="656"/>
    </row>
    <row r="23" spans="1:7" ht="12.75" x14ac:dyDescent="0.2">
      <c r="A23" s="648" t="s">
        <v>152</v>
      </c>
      <c r="B23" s="649"/>
      <c r="C23" s="649" t="s">
        <v>284</v>
      </c>
      <c r="D23" s="649"/>
      <c r="E23" s="655"/>
      <c r="F23" s="425"/>
      <c r="G23" s="656"/>
    </row>
    <row r="24" spans="1:7" ht="12.75" x14ac:dyDescent="0.2">
      <c r="A24" s="648" t="s">
        <v>152</v>
      </c>
      <c r="B24" s="649"/>
      <c r="C24" s="649" t="s">
        <v>285</v>
      </c>
      <c r="D24" s="649"/>
      <c r="E24" s="655"/>
      <c r="F24" s="425"/>
      <c r="G24" s="656"/>
    </row>
    <row r="25" spans="1:7" ht="12.75" x14ac:dyDescent="0.2">
      <c r="A25" s="648" t="s">
        <v>152</v>
      </c>
      <c r="B25" s="649"/>
      <c r="C25" s="649" t="s">
        <v>286</v>
      </c>
      <c r="D25" s="649"/>
      <c r="E25" s="655"/>
      <c r="F25" s="425"/>
      <c r="G25" s="656"/>
    </row>
    <row r="26" spans="1:7" ht="12.75" x14ac:dyDescent="0.2">
      <c r="A26" s="648" t="s">
        <v>152</v>
      </c>
      <c r="B26" s="649"/>
      <c r="C26" s="649" t="s">
        <v>287</v>
      </c>
      <c r="D26" s="649"/>
      <c r="E26" s="655"/>
      <c r="F26" s="425"/>
      <c r="G26" s="656"/>
    </row>
    <row r="27" spans="1:7" ht="12.75" x14ac:dyDescent="0.2">
      <c r="A27" s="648" t="s">
        <v>152</v>
      </c>
      <c r="B27" s="649"/>
      <c r="C27" s="649" t="s">
        <v>288</v>
      </c>
      <c r="D27" s="649"/>
      <c r="E27" s="655"/>
      <c r="F27" s="425"/>
      <c r="G27" s="656"/>
    </row>
    <row r="28" spans="1:7" ht="12.75" x14ac:dyDescent="0.2">
      <c r="A28" s="648" t="s">
        <v>152</v>
      </c>
      <c r="B28" s="649"/>
      <c r="C28" s="649" t="s">
        <v>289</v>
      </c>
      <c r="D28" s="649"/>
      <c r="E28" s="655"/>
      <c r="F28" s="425"/>
      <c r="G28" s="656"/>
    </row>
    <row r="29" spans="1:7" ht="12.75" x14ac:dyDescent="0.2">
      <c r="A29" s="648" t="s">
        <v>152</v>
      </c>
      <c r="B29" s="649"/>
      <c r="C29" s="649" t="s">
        <v>290</v>
      </c>
      <c r="D29" s="649"/>
      <c r="E29" s="655"/>
      <c r="F29" s="425"/>
      <c r="G29" s="656"/>
    </row>
    <row r="30" spans="1:7" ht="12.75" x14ac:dyDescent="0.2">
      <c r="A30" s="648" t="s">
        <v>152</v>
      </c>
      <c r="B30" s="649"/>
      <c r="C30" s="649" t="s">
        <v>291</v>
      </c>
      <c r="D30" s="649"/>
      <c r="E30" s="655"/>
      <c r="F30" s="425"/>
      <c r="G30" s="656"/>
    </row>
    <row r="31" spans="1:7" ht="12.75" x14ac:dyDescent="0.2">
      <c r="A31" s="648" t="s">
        <v>152</v>
      </c>
      <c r="B31" s="649"/>
      <c r="C31" s="649" t="s">
        <v>292</v>
      </c>
      <c r="D31" s="649"/>
      <c r="E31" s="655"/>
      <c r="F31" s="425"/>
      <c r="G31" s="656"/>
    </row>
    <row r="32" spans="1:7" ht="12.75" x14ac:dyDescent="0.2">
      <c r="A32" s="648" t="s">
        <v>152</v>
      </c>
      <c r="B32" s="649"/>
      <c r="C32" s="649" t="s">
        <v>293</v>
      </c>
      <c r="D32" s="649"/>
      <c r="E32" s="655"/>
      <c r="F32" s="425"/>
      <c r="G32" s="656"/>
    </row>
    <row r="33" spans="1:7" ht="12.75" x14ac:dyDescent="0.2">
      <c r="A33" s="648" t="s">
        <v>152</v>
      </c>
      <c r="B33" s="649"/>
      <c r="C33" s="649" t="s">
        <v>294</v>
      </c>
      <c r="D33" s="649"/>
      <c r="E33" s="655"/>
      <c r="F33" s="425"/>
      <c r="G33" s="656"/>
    </row>
    <row r="34" spans="1:7" ht="12.75" x14ac:dyDescent="0.2">
      <c r="A34" s="648" t="s">
        <v>152</v>
      </c>
      <c r="B34" s="649"/>
      <c r="C34" s="649" t="s">
        <v>295</v>
      </c>
      <c r="D34" s="649"/>
      <c r="E34" s="655"/>
      <c r="F34" s="425"/>
      <c r="G34" s="656"/>
    </row>
    <row r="35" spans="1:7" ht="12.75" x14ac:dyDescent="0.2">
      <c r="A35" s="648" t="s">
        <v>152</v>
      </c>
      <c r="B35" s="649"/>
      <c r="C35" s="649" t="s">
        <v>296</v>
      </c>
      <c r="D35" s="649"/>
      <c r="E35" s="655"/>
      <c r="F35" s="425"/>
      <c r="G35" s="656"/>
    </row>
    <row r="36" spans="1:7" ht="12.75" x14ac:dyDescent="0.2">
      <c r="A36" s="648" t="s">
        <v>152</v>
      </c>
      <c r="B36" s="649"/>
      <c r="C36" s="649" t="s">
        <v>297</v>
      </c>
      <c r="D36" s="649"/>
      <c r="E36" s="655"/>
      <c r="F36" s="425"/>
      <c r="G36" s="656"/>
    </row>
    <row r="37" spans="1:7" ht="12.75" x14ac:dyDescent="0.2">
      <c r="A37" s="648" t="s">
        <v>152</v>
      </c>
      <c r="B37" s="649"/>
      <c r="C37" s="649" t="s">
        <v>298</v>
      </c>
      <c r="D37" s="649"/>
      <c r="E37" s="655"/>
      <c r="F37" s="425"/>
      <c r="G37" s="656"/>
    </row>
    <row r="38" spans="1:7" ht="12.75" x14ac:dyDescent="0.2">
      <c r="A38" s="648" t="s">
        <v>152</v>
      </c>
      <c r="B38" s="649"/>
      <c r="C38" s="649" t="s">
        <v>299</v>
      </c>
      <c r="D38" s="649"/>
      <c r="E38" s="655"/>
      <c r="F38" s="425"/>
      <c r="G38" s="656"/>
    </row>
    <row r="39" spans="1:7" ht="12.75" x14ac:dyDescent="0.2">
      <c r="A39" s="648" t="s">
        <v>152</v>
      </c>
      <c r="B39" s="649"/>
      <c r="C39" s="649" t="s">
        <v>300</v>
      </c>
      <c r="D39" s="649"/>
      <c r="E39" s="655"/>
      <c r="F39" s="425"/>
      <c r="G39" s="656"/>
    </row>
    <row r="40" spans="1:7" ht="12.75" x14ac:dyDescent="0.2">
      <c r="A40" s="648" t="s">
        <v>152</v>
      </c>
      <c r="B40" s="649"/>
      <c r="C40" s="649" t="s">
        <v>301</v>
      </c>
      <c r="D40" s="649"/>
      <c r="E40" s="655"/>
      <c r="F40" s="425"/>
      <c r="G40" s="656"/>
    </row>
    <row r="41" spans="1:7" ht="12.75" x14ac:dyDescent="0.2">
      <c r="A41" s="648" t="s">
        <v>152</v>
      </c>
      <c r="B41" s="649"/>
      <c r="C41" s="649" t="s">
        <v>302</v>
      </c>
      <c r="D41" s="649"/>
      <c r="E41" s="655"/>
      <c r="F41" s="425"/>
      <c r="G41" s="656"/>
    </row>
    <row r="42" spans="1:7" ht="12.75" x14ac:dyDescent="0.2">
      <c r="A42" s="648" t="s">
        <v>152</v>
      </c>
      <c r="B42" s="649"/>
      <c r="C42" s="649" t="s">
        <v>303</v>
      </c>
      <c r="D42" s="649"/>
      <c r="E42" s="655"/>
      <c r="F42" s="425"/>
      <c r="G42" s="656"/>
    </row>
    <row r="43" spans="1:7" ht="13.5" thickBot="1" x14ac:dyDescent="0.25">
      <c r="A43" s="648" t="s">
        <v>152</v>
      </c>
      <c r="B43" s="649"/>
      <c r="C43" s="649" t="s">
        <v>304</v>
      </c>
      <c r="D43" s="649"/>
      <c r="E43" s="657"/>
      <c r="F43" s="426"/>
      <c r="G43" s="658"/>
    </row>
  </sheetData>
  <sheetProtection password="892C" sheet="1" objects="1" scenarios="1"/>
  <phoneticPr fontId="15" type="noConversion"/>
  <printOptions horizontalCentered="1"/>
  <pageMargins left="0.25" right="0.25" top="0.73" bottom="1" header="0.5" footer="0.5"/>
  <pageSetup paperSize="9" scale="85"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macro="[0]!GotoMenu">
                <anchor moveWithCells="1">
                  <from>
                    <xdr:col>4</xdr:col>
                    <xdr:colOff>0</xdr:colOff>
                    <xdr:row>1</xdr:row>
                    <xdr:rowOff>0</xdr:rowOff>
                  </from>
                  <to>
                    <xdr:col>5</xdr:col>
                    <xdr:colOff>361950</xdr:colOff>
                    <xdr:row>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0">
    <tabColor indexed="47"/>
  </sheetPr>
  <dimension ref="B1:BZ163"/>
  <sheetViews>
    <sheetView workbookViewId="0">
      <selection activeCell="L15" sqref="L15"/>
    </sheetView>
  </sheetViews>
  <sheetFormatPr defaultRowHeight="12.75" x14ac:dyDescent="0.2"/>
  <cols>
    <col min="1" max="1" width="4.85546875" style="292" customWidth="1"/>
    <col min="2" max="2" width="3.5703125" style="292" customWidth="1"/>
    <col min="3" max="6" width="9.140625" style="292"/>
    <col min="7" max="7" width="12.5703125" style="292" customWidth="1"/>
    <col min="8" max="9" width="2.42578125" style="292" customWidth="1"/>
    <col min="10" max="10" width="14.42578125" style="292" bestFit="1" customWidth="1"/>
    <col min="11" max="11" width="14.28515625" style="292" bestFit="1" customWidth="1"/>
    <col min="12" max="12" width="20.28515625" style="292" customWidth="1"/>
    <col min="13" max="13" width="14.42578125" style="292" bestFit="1" customWidth="1"/>
    <col min="14" max="14" width="3.85546875" style="292" bestFit="1" customWidth="1"/>
    <col min="15" max="26" width="9.140625" style="292"/>
    <col min="27" max="30" width="9.140625" style="292" hidden="1" customWidth="1"/>
    <col min="31" max="50" width="4" style="292" hidden="1" customWidth="1"/>
    <col min="51" max="78" width="9.140625" style="292" hidden="1" customWidth="1"/>
    <col min="79" max="16384" width="9.140625" style="292"/>
  </cols>
  <sheetData>
    <row r="1" spans="2:53" ht="6.75" customHeight="1" x14ac:dyDescent="0.2">
      <c r="AA1" s="293"/>
    </row>
    <row r="2" spans="2:53" ht="18" x14ac:dyDescent="0.25">
      <c r="B2" s="504" t="str">
        <f>UPPER(Country)</f>
        <v>COUNTRY</v>
      </c>
      <c r="C2" s="295"/>
      <c r="D2" s="295"/>
      <c r="E2" s="295"/>
      <c r="F2" s="295"/>
      <c r="G2" s="295"/>
      <c r="H2" s="295"/>
      <c r="I2" s="295"/>
      <c r="J2" s="295"/>
      <c r="K2" s="296"/>
      <c r="AA2" s="293" t="s">
        <v>257</v>
      </c>
      <c r="BA2" s="293" t="s">
        <v>524</v>
      </c>
    </row>
    <row r="3" spans="2:53" ht="18" x14ac:dyDescent="0.25">
      <c r="B3" s="455" t="str">
        <f>IF(Eng=1,$AA3,$BA3)</f>
        <v>ANNUAL QUESTIONNAIRE</v>
      </c>
      <c r="C3" s="294"/>
      <c r="D3" s="295"/>
      <c r="E3" s="295"/>
      <c r="F3" s="295"/>
      <c r="G3" s="295"/>
      <c r="H3" s="295"/>
      <c r="I3" s="295"/>
      <c r="J3" s="295"/>
      <c r="AA3" s="292" t="s">
        <v>258</v>
      </c>
      <c r="BA3" s="292" t="s">
        <v>259</v>
      </c>
    </row>
    <row r="4" spans="2:53" ht="18" x14ac:dyDescent="0.25">
      <c r="B4" s="455" t="str">
        <f>IF(Eng=1,$AA4,$BA4)</f>
        <v>NATURAL GAS</v>
      </c>
      <c r="C4" s="294"/>
      <c r="D4" s="295"/>
      <c r="E4" s="295"/>
      <c r="F4" s="295"/>
      <c r="G4" s="295"/>
      <c r="H4" s="295"/>
      <c r="I4" s="295"/>
      <c r="J4" s="295"/>
      <c r="AA4" s="297" t="s">
        <v>528</v>
      </c>
      <c r="BA4" s="297" t="s">
        <v>529</v>
      </c>
    </row>
    <row r="5" spans="2:53" x14ac:dyDescent="0.2">
      <c r="B5" s="456" t="str">
        <f>IF(Eng=1,$AA5,$BA5)</f>
        <v>IEA - Eurostat - UNECE</v>
      </c>
      <c r="C5" s="298"/>
      <c r="D5" s="295"/>
      <c r="E5" s="295"/>
      <c r="F5" s="295"/>
      <c r="G5" s="295"/>
      <c r="H5" s="295"/>
      <c r="I5" s="295"/>
      <c r="J5" s="295"/>
      <c r="AA5" s="297" t="s">
        <v>260</v>
      </c>
      <c r="BA5" s="297" t="s">
        <v>261</v>
      </c>
    </row>
    <row r="6" spans="2:53" x14ac:dyDescent="0.2">
      <c r="C6" s="299"/>
      <c r="D6" s="295"/>
      <c r="E6" s="295"/>
      <c r="F6" s="295"/>
      <c r="G6" s="295"/>
      <c r="H6" s="295"/>
      <c r="I6" s="295"/>
      <c r="J6" s="295"/>
    </row>
    <row r="7" spans="2:53" x14ac:dyDescent="0.2">
      <c r="B7" s="457" t="str">
        <f t="shared" ref="B7:B34" si="0">IF(Eng=1,IF($AA7="","",$AA7),IF($BA7="","",$BA7))</f>
        <v>EXPLANATORY NOTES</v>
      </c>
      <c r="AA7" s="292" t="s">
        <v>262</v>
      </c>
      <c r="BA7" s="292" t="s">
        <v>263</v>
      </c>
    </row>
    <row r="8" spans="2:53" ht="4.5" customHeight="1" x14ac:dyDescent="0.2">
      <c r="B8" s="458" t="str">
        <f t="shared" si="0"/>
        <v/>
      </c>
    </row>
    <row r="9" spans="2:53" x14ac:dyDescent="0.2">
      <c r="B9" s="458" t="str">
        <f t="shared" si="0"/>
        <v xml:space="preserve">The objective of the electronic questionnaire is to facilitate data entry for administrations and at the same time to try to avoid errors, </v>
      </c>
      <c r="AA9" s="292" t="s">
        <v>264</v>
      </c>
      <c r="BA9" s="292" t="s">
        <v>320</v>
      </c>
    </row>
    <row r="10" spans="2:53" x14ac:dyDescent="0.2">
      <c r="B10" s="458" t="str">
        <f t="shared" si="0"/>
        <v>which would require a substantial time investment, both for the IEA and the national administrations, to correct.</v>
      </c>
      <c r="AA10" s="292" t="s">
        <v>321</v>
      </c>
      <c r="BA10" s="292" t="s">
        <v>322</v>
      </c>
    </row>
    <row r="11" spans="2:53" x14ac:dyDescent="0.2">
      <c r="B11" s="458" t="str">
        <f t="shared" si="0"/>
        <v>To facilitate data entry, three options are provided:</v>
      </c>
      <c r="AA11" s="292" t="s">
        <v>727</v>
      </c>
      <c r="BA11" s="292" t="s">
        <v>725</v>
      </c>
    </row>
    <row r="12" spans="2:53" x14ac:dyDescent="0.2">
      <c r="B12" s="458" t="str">
        <f t="shared" si="0"/>
        <v>- Data import using ASCII data transfers</v>
      </c>
      <c r="AA12" s="292" t="s">
        <v>728</v>
      </c>
      <c r="BA12" s="292" t="s">
        <v>726</v>
      </c>
    </row>
    <row r="13" spans="2:53" x14ac:dyDescent="0.2">
      <c r="B13" s="458" t="str">
        <f t="shared" si="0"/>
        <v>- Data entry through time series</v>
      </c>
      <c r="AA13" s="292" t="s">
        <v>323</v>
      </c>
      <c r="BA13" s="292" t="s">
        <v>324</v>
      </c>
    </row>
    <row r="14" spans="2:53" x14ac:dyDescent="0.2">
      <c r="B14" s="458" t="str">
        <f t="shared" si="0"/>
        <v>- Data entry through forms</v>
      </c>
      <c r="AA14" s="292" t="s">
        <v>325</v>
      </c>
      <c r="BA14" s="292" t="s">
        <v>326</v>
      </c>
    </row>
    <row r="15" spans="2:53" x14ac:dyDescent="0.2">
      <c r="B15" s="458" t="str">
        <f t="shared" si="0"/>
        <v>The time series format enables the user to see the data for all the years for one given product/subject.</v>
      </c>
      <c r="AA15" s="292" t="s">
        <v>327</v>
      </c>
      <c r="BA15" s="292" t="s">
        <v>328</v>
      </c>
    </row>
    <row r="16" spans="2:53" x14ac:dyDescent="0.2">
      <c r="B16" s="458" t="str">
        <f t="shared" si="0"/>
        <v>The forms format enables the user to choose the year they want to enter data for on all the tables.</v>
      </c>
      <c r="AA16" s="292" t="s">
        <v>329</v>
      </c>
      <c r="BA16" s="292" t="s">
        <v>330</v>
      </c>
    </row>
    <row r="17" spans="2:53" x14ac:dyDescent="0.2">
      <c r="B17" s="458" t="str">
        <f t="shared" si="0"/>
        <v/>
      </c>
    </row>
    <row r="18" spans="2:53" x14ac:dyDescent="0.2">
      <c r="B18" s="458" t="str">
        <f t="shared" si="0"/>
        <v>The revision of historical data is allowed and encouraged. To assist the user in this process, the revised cells are highlighted in yellow.</v>
      </c>
      <c r="AA18" s="292" t="s">
        <v>331</v>
      </c>
      <c r="BA18" s="292" t="s">
        <v>332</v>
      </c>
    </row>
    <row r="19" spans="2:53" x14ac:dyDescent="0.2">
      <c r="B19" s="458" t="str">
        <f t="shared" si="0"/>
        <v/>
      </c>
    </row>
    <row r="20" spans="2:53" x14ac:dyDescent="0.2">
      <c r="B20" s="458" t="str">
        <f t="shared" si="0"/>
        <v>Internal consistency checks can be run for one given year at a time. The error messages appear on a separate sheet at the end of the</v>
      </c>
      <c r="AA20" s="292" t="s">
        <v>18</v>
      </c>
      <c r="BA20" s="292" t="s">
        <v>19</v>
      </c>
    </row>
    <row r="21" spans="2:53" x14ac:dyDescent="0.2">
      <c r="B21" s="458" t="str">
        <f t="shared" si="0"/>
        <v>questionnaire. The user should consider error messages and try to correct the errors before returning the document to the IEA.</v>
      </c>
      <c r="AA21" s="292" t="s">
        <v>20</v>
      </c>
      <c r="BA21" s="292" t="s">
        <v>460</v>
      </c>
    </row>
    <row r="22" spans="2:53" x14ac:dyDescent="0.2">
      <c r="B22" s="458" t="str">
        <f t="shared" si="0"/>
        <v/>
      </c>
      <c r="BA22" s="292" t="s">
        <v>461</v>
      </c>
    </row>
    <row r="23" spans="2:53" x14ac:dyDescent="0.2">
      <c r="B23" s="458" t="str">
        <f t="shared" si="0"/>
        <v>It is strongly recommended to read the user documentation for further setup instructions before working on the questionnaire.</v>
      </c>
      <c r="AA23" s="292" t="s">
        <v>462</v>
      </c>
    </row>
    <row r="24" spans="2:53" x14ac:dyDescent="0.2">
      <c r="B24" s="458" t="str">
        <f t="shared" si="0"/>
        <v/>
      </c>
      <c r="BA24" s="292" t="s">
        <v>463</v>
      </c>
    </row>
    <row r="25" spans="2:53" x14ac:dyDescent="0.2">
      <c r="B25" s="458" t="str">
        <f t="shared" si="0"/>
        <v>Should you have any questions regarding the functions of this file or other logistics please do not hesitate to contact:</v>
      </c>
      <c r="AA25" s="292" t="s">
        <v>464</v>
      </c>
      <c r="BA25" s="297" t="s">
        <v>465</v>
      </c>
    </row>
    <row r="26" spans="2:53" x14ac:dyDescent="0.2">
      <c r="B26" s="458" t="str">
        <f t="shared" si="0"/>
        <v xml:space="preserve">                                           IEA                                         Eurostat</v>
      </c>
      <c r="AA26" s="297" t="s">
        <v>466</v>
      </c>
      <c r="BA26" s="297" t="s">
        <v>535</v>
      </c>
    </row>
    <row r="27" spans="2:53" x14ac:dyDescent="0.2">
      <c r="B27" s="458" t="str">
        <f t="shared" si="0"/>
        <v xml:space="preserve">                                                                                         Ms. Antigone Gikas</v>
      </c>
      <c r="AA27" s="297" t="s">
        <v>883</v>
      </c>
      <c r="BA27" s="297" t="s">
        <v>884</v>
      </c>
    </row>
    <row r="28" spans="2:53" x14ac:dyDescent="0.2">
      <c r="B28" s="458" t="str">
        <f t="shared" si="0"/>
        <v xml:space="preserve">Email address:                     gasaq@iea.org                        estat-energy@ec.europa.eu </v>
      </c>
      <c r="AA28" s="297" t="s">
        <v>1039</v>
      </c>
      <c r="BA28" s="297" t="s">
        <v>1040</v>
      </c>
    </row>
    <row r="29" spans="2:53" x14ac:dyDescent="0.2">
      <c r="B29" s="458" t="str">
        <f t="shared" si="0"/>
        <v>Telephone:                           33 1 40 57 66 38</v>
      </c>
      <c r="AA29" s="297" t="s">
        <v>877</v>
      </c>
      <c r="BA29" s="297" t="s">
        <v>878</v>
      </c>
    </row>
    <row r="30" spans="2:53" x14ac:dyDescent="0.2">
      <c r="B30" s="458" t="str">
        <f t="shared" si="0"/>
        <v/>
      </c>
      <c r="BA30" s="297"/>
    </row>
    <row r="31" spans="2:53" x14ac:dyDescent="0.2">
      <c r="B31" s="458" t="str">
        <f t="shared" si="0"/>
        <v/>
      </c>
      <c r="BA31" s="297"/>
    </row>
    <row r="32" spans="2:53" ht="13.5" customHeight="1" x14ac:dyDescent="0.2">
      <c r="B32" s="902" t="str">
        <f t="shared" si="0"/>
        <v xml:space="preserve">Member countries of the European Union are asked to send this electronic questionnaire to Eurostat via the Single </v>
      </c>
      <c r="C32" s="902"/>
      <c r="D32" s="902"/>
      <c r="E32" s="902"/>
      <c r="F32" s="902"/>
      <c r="G32" s="902"/>
      <c r="H32" s="902"/>
      <c r="I32" s="902"/>
      <c r="J32" s="902"/>
      <c r="K32" s="902"/>
      <c r="L32" s="902"/>
      <c r="M32" s="902"/>
      <c r="AA32" s="832" t="s">
        <v>1035</v>
      </c>
      <c r="BA32" s="832" t="s">
        <v>1032</v>
      </c>
    </row>
    <row r="33" spans="2:53" x14ac:dyDescent="0.2">
      <c r="B33" s="902" t="str">
        <f t="shared" si="0"/>
        <v xml:space="preserve">Entry Point (SEP) following the implementing procedures of eDAMIS (electronic Data files Administration and </v>
      </c>
      <c r="C33" s="902"/>
      <c r="D33" s="902"/>
      <c r="E33" s="902"/>
      <c r="F33" s="902"/>
      <c r="G33" s="902"/>
      <c r="H33" s="902"/>
      <c r="I33" s="902"/>
      <c r="J33" s="902"/>
      <c r="K33" s="902"/>
      <c r="L33" s="902"/>
      <c r="M33" s="902"/>
      <c r="AA33" s="832" t="s">
        <v>1036</v>
      </c>
      <c r="BA33" s="832" t="s">
        <v>1033</v>
      </c>
    </row>
    <row r="34" spans="2:53" x14ac:dyDescent="0.2">
      <c r="B34" s="902" t="str">
        <f t="shared" si="0"/>
        <v>Management Information System).</v>
      </c>
      <c r="C34" s="902"/>
      <c r="D34" s="902"/>
      <c r="E34" s="902"/>
      <c r="F34" s="902"/>
      <c r="G34" s="902"/>
      <c r="H34" s="902"/>
      <c r="I34" s="902"/>
      <c r="J34" s="902"/>
      <c r="K34" s="902"/>
      <c r="L34" s="902"/>
      <c r="M34" s="902"/>
      <c r="AA34" s="832" t="s">
        <v>1037</v>
      </c>
      <c r="BA34" s="832" t="s">
        <v>1034</v>
      </c>
    </row>
    <row r="35" spans="2:53" x14ac:dyDescent="0.2">
      <c r="B35" s="458"/>
      <c r="AA35" s="831"/>
    </row>
    <row r="36" spans="2:53" x14ac:dyDescent="0.2">
      <c r="B36" s="459" t="str">
        <f>IF(Eng=1,IF($AA38="","",$AA38),IF($BA36="","",$BA36))</f>
        <v>Data entry menu:</v>
      </c>
      <c r="BA36" s="297" t="s">
        <v>468</v>
      </c>
    </row>
    <row r="38" spans="2:53" x14ac:dyDescent="0.2">
      <c r="AA38" s="297" t="s">
        <v>467</v>
      </c>
    </row>
    <row r="40" spans="2:53" ht="13.5" thickBot="1" x14ac:dyDescent="0.25"/>
    <row r="41" spans="2:53" ht="13.5" thickBot="1" x14ac:dyDescent="0.25">
      <c r="B41" s="459" t="str">
        <f>IF(Eng=1,IF($AA43="","",$AA43),IF($BA41="","",$BA41))</f>
        <v>Please choose your country:</v>
      </c>
      <c r="G41" s="759"/>
      <c r="BA41" s="830" t="s">
        <v>1031</v>
      </c>
    </row>
    <row r="43" spans="2:53" x14ac:dyDescent="0.2">
      <c r="AA43" s="292" t="s">
        <v>1030</v>
      </c>
    </row>
    <row r="96" ht="13.5" thickBot="1" x14ac:dyDescent="0.25"/>
    <row r="97" spans="3:14" ht="13.5" thickBot="1" x14ac:dyDescent="0.25">
      <c r="E97" s="712" t="s">
        <v>712</v>
      </c>
      <c r="F97" s="713" t="b">
        <v>1</v>
      </c>
    </row>
    <row r="104" spans="3:14" ht="15.75" customHeight="1" x14ac:dyDescent="0.2"/>
    <row r="106" spans="3:14" ht="13.5" hidden="1" thickBot="1" x14ac:dyDescent="0.25">
      <c r="C106" s="300" t="s">
        <v>469</v>
      </c>
      <c r="D106" s="301">
        <v>2012</v>
      </c>
      <c r="F106" s="302" t="s">
        <v>470</v>
      </c>
      <c r="J106" s="302" t="s">
        <v>471</v>
      </c>
      <c r="K106" s="303" t="s">
        <v>576</v>
      </c>
      <c r="L106" s="664" t="s">
        <v>175</v>
      </c>
      <c r="M106" s="716" t="s">
        <v>50</v>
      </c>
      <c r="N106" s="447" t="s">
        <v>754</v>
      </c>
    </row>
    <row r="107" spans="3:14" ht="13.5" hidden="1" thickBot="1" x14ac:dyDescent="0.25">
      <c r="D107" s="304">
        <v>2011</v>
      </c>
      <c r="F107" s="302" t="s">
        <v>473</v>
      </c>
      <c r="G107" s="505" t="str">
        <f>IF(ChosenCountry="",IF(Eng=1,"Country","Pays"),INDEX(Countries,MATCH(ChosenCountry,CountryList,0),IF(Eng=1,1,2)))</f>
        <v>Country</v>
      </c>
      <c r="J107" s="306" t="s">
        <v>472</v>
      </c>
      <c r="K107" s="307" t="s">
        <v>663</v>
      </c>
      <c r="L107" s="665" t="s">
        <v>176</v>
      </c>
      <c r="M107" s="717" t="s">
        <v>51</v>
      </c>
      <c r="N107" s="448" t="s">
        <v>755</v>
      </c>
    </row>
    <row r="108" spans="3:14" ht="13.5" hidden="1" thickBot="1" x14ac:dyDescent="0.25">
      <c r="D108" s="304">
        <v>2010</v>
      </c>
      <c r="F108" s="302" t="s">
        <v>155</v>
      </c>
      <c r="G108" s="663" t="str">
        <f>IF(ChosenCountry="","COUNTRY",INDEX(Countries,MATCH(ChosenCountry,CountryList,0),3))</f>
        <v>COUNTRY</v>
      </c>
      <c r="K108" s="307" t="s">
        <v>664</v>
      </c>
      <c r="L108" s="665" t="s">
        <v>177</v>
      </c>
      <c r="M108" s="717" t="s">
        <v>52</v>
      </c>
      <c r="N108" s="448" t="s">
        <v>756</v>
      </c>
    </row>
    <row r="109" spans="3:14" ht="13.5" hidden="1" thickBot="1" x14ac:dyDescent="0.25">
      <c r="D109" s="304">
        <v>2009</v>
      </c>
      <c r="F109" s="302" t="s">
        <v>810</v>
      </c>
      <c r="G109" s="663" t="str">
        <f>IF(ChosenCountry="","00",INDEX(Countries,MATCH(ChosenCountry,CountryList,0),4))</f>
        <v>00</v>
      </c>
      <c r="K109" s="307" t="s">
        <v>665</v>
      </c>
      <c r="L109" s="665" t="s">
        <v>665</v>
      </c>
      <c r="M109" s="717" t="s">
        <v>54</v>
      </c>
      <c r="N109" s="448" t="s">
        <v>757</v>
      </c>
    </row>
    <row r="110" spans="3:14" ht="13.5" hidden="1" thickBot="1" x14ac:dyDescent="0.25">
      <c r="D110" s="304">
        <v>2008</v>
      </c>
      <c r="F110" s="302" t="s">
        <v>811</v>
      </c>
      <c r="G110" s="667" t="b">
        <v>0</v>
      </c>
      <c r="K110" s="723" t="s">
        <v>831</v>
      </c>
      <c r="L110" s="724" t="s">
        <v>832</v>
      </c>
      <c r="M110" s="725" t="s">
        <v>833</v>
      </c>
      <c r="N110" s="726" t="s">
        <v>834</v>
      </c>
    </row>
    <row r="111" spans="3:14" ht="13.5" hidden="1" thickBot="1" x14ac:dyDescent="0.25">
      <c r="D111" s="304">
        <v>2007</v>
      </c>
      <c r="K111" s="307" t="s">
        <v>578</v>
      </c>
      <c r="L111" s="665" t="s">
        <v>224</v>
      </c>
      <c r="M111" s="717" t="s">
        <v>55</v>
      </c>
      <c r="N111" s="448" t="s">
        <v>758</v>
      </c>
    </row>
    <row r="112" spans="3:14" ht="13.5" hidden="1" thickBot="1" x14ac:dyDescent="0.25">
      <c r="D112" s="304">
        <v>2006</v>
      </c>
      <c r="F112" s="302" t="s">
        <v>156</v>
      </c>
      <c r="G112" s="667" t="s">
        <v>157</v>
      </c>
      <c r="K112" s="307" t="s">
        <v>666</v>
      </c>
      <c r="L112" s="665" t="s">
        <v>180</v>
      </c>
      <c r="M112" s="717" t="s">
        <v>56</v>
      </c>
      <c r="N112" s="448" t="s">
        <v>759</v>
      </c>
    </row>
    <row r="113" spans="4:14" hidden="1" x14ac:dyDescent="0.2">
      <c r="D113" s="304">
        <v>2005</v>
      </c>
      <c r="K113" s="307" t="s">
        <v>559</v>
      </c>
      <c r="L113" s="665" t="s">
        <v>181</v>
      </c>
      <c r="M113" s="717" t="s">
        <v>57</v>
      </c>
      <c r="N113" s="448" t="s">
        <v>760</v>
      </c>
    </row>
    <row r="114" spans="4:14" hidden="1" x14ac:dyDescent="0.2">
      <c r="D114" s="304">
        <v>2004</v>
      </c>
      <c r="G114" s="711" t="s">
        <v>711</v>
      </c>
      <c r="K114" s="307" t="s">
        <v>104</v>
      </c>
      <c r="L114" s="665" t="s">
        <v>104</v>
      </c>
      <c r="M114" s="717" t="s">
        <v>47</v>
      </c>
      <c r="N114" s="448" t="s">
        <v>761</v>
      </c>
    </row>
    <row r="115" spans="4:14" hidden="1" x14ac:dyDescent="0.2">
      <c r="D115" s="304">
        <v>2003</v>
      </c>
      <c r="K115" s="307" t="s">
        <v>667</v>
      </c>
      <c r="L115" s="665" t="s">
        <v>182</v>
      </c>
      <c r="M115" s="717" t="s">
        <v>58</v>
      </c>
      <c r="N115" s="448" t="s">
        <v>762</v>
      </c>
    </row>
    <row r="116" spans="4:14" ht="13.5" hidden="1" thickBot="1" x14ac:dyDescent="0.25">
      <c r="D116" s="304">
        <v>2002</v>
      </c>
      <c r="K116" s="307" t="s">
        <v>561</v>
      </c>
      <c r="L116" s="665" t="s">
        <v>183</v>
      </c>
      <c r="M116" s="717" t="s">
        <v>59</v>
      </c>
      <c r="N116" s="448" t="s">
        <v>763</v>
      </c>
    </row>
    <row r="117" spans="4:14" ht="13.5" hidden="1" thickBot="1" x14ac:dyDescent="0.25">
      <c r="D117" s="304">
        <v>2001</v>
      </c>
      <c r="F117" s="302" t="s">
        <v>474</v>
      </c>
      <c r="G117" s="308">
        <v>1</v>
      </c>
      <c r="K117" s="307" t="s">
        <v>668</v>
      </c>
      <c r="L117" s="665" t="s">
        <v>184</v>
      </c>
      <c r="M117" s="717" t="s">
        <v>60</v>
      </c>
      <c r="N117" s="448" t="s">
        <v>764</v>
      </c>
    </row>
    <row r="118" spans="4:14" ht="13.5" hidden="1" thickBot="1" x14ac:dyDescent="0.25">
      <c r="D118" s="304">
        <v>2000</v>
      </c>
      <c r="F118" s="305"/>
      <c r="K118" s="307" t="s">
        <v>256</v>
      </c>
      <c r="L118" s="665" t="s">
        <v>255</v>
      </c>
      <c r="M118" s="717" t="s">
        <v>648</v>
      </c>
      <c r="N118" s="448" t="s">
        <v>765</v>
      </c>
    </row>
    <row r="119" spans="4:14" ht="13.5" hidden="1" thickBot="1" x14ac:dyDescent="0.25">
      <c r="D119" s="304">
        <v>1999</v>
      </c>
      <c r="F119" s="302" t="s">
        <v>475</v>
      </c>
      <c r="G119" s="309">
        <v>1</v>
      </c>
      <c r="K119" s="307" t="s">
        <v>563</v>
      </c>
      <c r="L119" s="665" t="s">
        <v>185</v>
      </c>
      <c r="M119" s="717" t="s">
        <v>64</v>
      </c>
      <c r="N119" s="448" t="s">
        <v>766</v>
      </c>
    </row>
    <row r="120" spans="4:14" ht="13.5" hidden="1" thickBot="1" x14ac:dyDescent="0.25">
      <c r="D120" s="304">
        <v>1998</v>
      </c>
      <c r="F120" s="305"/>
      <c r="K120" s="307" t="s">
        <v>669</v>
      </c>
      <c r="L120" s="665" t="s">
        <v>186</v>
      </c>
      <c r="M120" s="717" t="s">
        <v>65</v>
      </c>
      <c r="N120" s="448" t="s">
        <v>767</v>
      </c>
    </row>
    <row r="121" spans="4:14" ht="13.5" hidden="1" thickBot="1" x14ac:dyDescent="0.25">
      <c r="D121" s="304">
        <v>1997</v>
      </c>
      <c r="F121" s="302" t="s">
        <v>476</v>
      </c>
      <c r="G121" s="506">
        <f>INDEX(Years,IndexYear,1)</f>
        <v>2012</v>
      </c>
      <c r="K121" s="307" t="s">
        <v>564</v>
      </c>
      <c r="L121" s="665" t="s">
        <v>187</v>
      </c>
      <c r="M121" s="717" t="s">
        <v>66</v>
      </c>
      <c r="N121" s="448" t="s">
        <v>768</v>
      </c>
    </row>
    <row r="122" spans="4:14" hidden="1" x14ac:dyDescent="0.2">
      <c r="D122" s="304">
        <v>1996</v>
      </c>
      <c r="E122" s="305"/>
      <c r="K122" s="307" t="s">
        <v>565</v>
      </c>
      <c r="L122" s="665" t="s">
        <v>188</v>
      </c>
      <c r="M122" s="717" t="s">
        <v>67</v>
      </c>
      <c r="N122" s="448" t="s">
        <v>769</v>
      </c>
    </row>
    <row r="123" spans="4:14" hidden="1" x14ac:dyDescent="0.2">
      <c r="D123" s="304">
        <v>1995</v>
      </c>
      <c r="E123" s="305"/>
      <c r="K123" s="307" t="s">
        <v>566</v>
      </c>
      <c r="L123" s="665" t="s">
        <v>566</v>
      </c>
      <c r="M123" s="717" t="s">
        <v>69</v>
      </c>
      <c r="N123" s="448" t="s">
        <v>770</v>
      </c>
    </row>
    <row r="124" spans="4:14" hidden="1" x14ac:dyDescent="0.2">
      <c r="D124" s="304">
        <v>1994</v>
      </c>
      <c r="E124" s="305"/>
      <c r="K124" s="307" t="s">
        <v>670</v>
      </c>
      <c r="L124" s="665" t="s">
        <v>190</v>
      </c>
      <c r="M124" s="717" t="s">
        <v>71</v>
      </c>
      <c r="N124" s="448" t="s">
        <v>771</v>
      </c>
    </row>
    <row r="125" spans="4:14" hidden="1" x14ac:dyDescent="0.2">
      <c r="D125" s="304">
        <v>1993</v>
      </c>
      <c r="E125" s="305"/>
      <c r="K125" s="307" t="s">
        <v>671</v>
      </c>
      <c r="L125" s="665" t="s">
        <v>191</v>
      </c>
      <c r="M125" s="717" t="s">
        <v>72</v>
      </c>
      <c r="N125" s="448" t="s">
        <v>772</v>
      </c>
    </row>
    <row r="126" spans="4:14" hidden="1" x14ac:dyDescent="0.2">
      <c r="D126" s="304">
        <v>1992</v>
      </c>
      <c r="E126" s="305"/>
      <c r="K126" s="307" t="s">
        <v>567</v>
      </c>
      <c r="L126" s="665" t="s">
        <v>223</v>
      </c>
      <c r="M126" s="717" t="s">
        <v>73</v>
      </c>
      <c r="N126" s="448" t="s">
        <v>73</v>
      </c>
    </row>
    <row r="127" spans="4:14" hidden="1" x14ac:dyDescent="0.2">
      <c r="D127" s="304">
        <v>1991</v>
      </c>
      <c r="E127" s="305"/>
      <c r="K127" s="307" t="s">
        <v>581</v>
      </c>
      <c r="L127" s="665" t="s">
        <v>192</v>
      </c>
      <c r="M127" s="717" t="s">
        <v>74</v>
      </c>
      <c r="N127" s="448" t="s">
        <v>773</v>
      </c>
    </row>
    <row r="128" spans="4:14" ht="13.5" hidden="1" thickBot="1" x14ac:dyDescent="0.25">
      <c r="D128" s="310">
        <v>1990</v>
      </c>
      <c r="E128" s="305"/>
      <c r="K128" s="307" t="s">
        <v>569</v>
      </c>
      <c r="L128" s="665" t="s">
        <v>193</v>
      </c>
      <c r="M128" s="717" t="s">
        <v>75</v>
      </c>
      <c r="N128" s="448" t="s">
        <v>774</v>
      </c>
    </row>
    <row r="129" spans="4:14" hidden="1" x14ac:dyDescent="0.2">
      <c r="D129" s="305"/>
      <c r="E129" s="305"/>
      <c r="K129" s="307" t="s">
        <v>570</v>
      </c>
      <c r="L129" s="665" t="s">
        <v>570</v>
      </c>
      <c r="M129" s="717" t="s">
        <v>76</v>
      </c>
      <c r="N129" s="448" t="s">
        <v>775</v>
      </c>
    </row>
    <row r="130" spans="4:14" hidden="1" x14ac:dyDescent="0.2">
      <c r="D130" s="305"/>
      <c r="E130" s="305"/>
      <c r="K130" s="307" t="s">
        <v>583</v>
      </c>
      <c r="L130" s="665" t="s">
        <v>222</v>
      </c>
      <c r="M130" s="717" t="s">
        <v>78</v>
      </c>
      <c r="N130" s="448" t="s">
        <v>776</v>
      </c>
    </row>
    <row r="131" spans="4:14" hidden="1" x14ac:dyDescent="0.2">
      <c r="D131" s="305"/>
      <c r="E131" s="305"/>
      <c r="K131" s="307" t="s">
        <v>572</v>
      </c>
      <c r="L131" s="665" t="s">
        <v>195</v>
      </c>
      <c r="M131" s="717" t="s">
        <v>79</v>
      </c>
      <c r="N131" s="448" t="s">
        <v>777</v>
      </c>
    </row>
    <row r="132" spans="4:14" hidden="1" x14ac:dyDescent="0.2">
      <c r="D132" s="305"/>
      <c r="E132" s="305"/>
      <c r="K132" s="307" t="s">
        <v>573</v>
      </c>
      <c r="L132" s="665" t="s">
        <v>196</v>
      </c>
      <c r="M132" s="717" t="s">
        <v>80</v>
      </c>
      <c r="N132" s="448" t="s">
        <v>778</v>
      </c>
    </row>
    <row r="133" spans="4:14" hidden="1" x14ac:dyDescent="0.2">
      <c r="D133" s="305"/>
      <c r="E133" s="305"/>
      <c r="K133" s="307" t="s">
        <v>673</v>
      </c>
      <c r="L133" s="665" t="s">
        <v>197</v>
      </c>
      <c r="M133" s="717" t="s">
        <v>81</v>
      </c>
      <c r="N133" s="448" t="s">
        <v>779</v>
      </c>
    </row>
    <row r="134" spans="4:14" hidden="1" x14ac:dyDescent="0.2">
      <c r="D134" s="305"/>
      <c r="E134" s="305"/>
      <c r="K134" s="307" t="s">
        <v>574</v>
      </c>
      <c r="L134" s="665" t="s">
        <v>198</v>
      </c>
      <c r="M134" s="717" t="s">
        <v>83</v>
      </c>
      <c r="N134" s="448" t="s">
        <v>780</v>
      </c>
    </row>
    <row r="135" spans="4:14" hidden="1" x14ac:dyDescent="0.2">
      <c r="D135" s="305"/>
      <c r="E135" s="305"/>
      <c r="K135" s="307" t="s">
        <v>675</v>
      </c>
      <c r="L135" s="665" t="s">
        <v>199</v>
      </c>
      <c r="M135" s="717" t="s">
        <v>85</v>
      </c>
      <c r="N135" s="448" t="s">
        <v>781</v>
      </c>
    </row>
    <row r="136" spans="4:14" hidden="1" x14ac:dyDescent="0.2">
      <c r="D136" s="305"/>
      <c r="K136" s="307" t="s">
        <v>676</v>
      </c>
      <c r="L136" s="665" t="s">
        <v>221</v>
      </c>
      <c r="M136" s="717" t="s">
        <v>86</v>
      </c>
      <c r="N136" s="448" t="s">
        <v>782</v>
      </c>
    </row>
    <row r="137" spans="4:14" hidden="1" x14ac:dyDescent="0.2">
      <c r="D137" s="305"/>
      <c r="K137" s="307" t="s">
        <v>729</v>
      </c>
      <c r="L137" s="665" t="s">
        <v>730</v>
      </c>
      <c r="M137" s="717" t="s">
        <v>731</v>
      </c>
      <c r="N137" s="448" t="s">
        <v>783</v>
      </c>
    </row>
    <row r="138" spans="4:14" hidden="1" x14ac:dyDescent="0.2">
      <c r="K138" s="307" t="s">
        <v>732</v>
      </c>
      <c r="L138" s="665" t="s">
        <v>733</v>
      </c>
      <c r="M138" s="717" t="s">
        <v>734</v>
      </c>
      <c r="N138" s="448" t="s">
        <v>784</v>
      </c>
    </row>
    <row r="139" spans="4:14" hidden="1" x14ac:dyDescent="0.2">
      <c r="K139" s="307" t="s">
        <v>735</v>
      </c>
      <c r="L139" s="724" t="s">
        <v>736</v>
      </c>
      <c r="M139" s="717" t="s">
        <v>737</v>
      </c>
      <c r="N139" s="448" t="s">
        <v>785</v>
      </c>
    </row>
    <row r="140" spans="4:14" hidden="1" x14ac:dyDescent="0.2">
      <c r="K140" s="307" t="s">
        <v>641</v>
      </c>
      <c r="L140" s="665" t="s">
        <v>364</v>
      </c>
      <c r="M140" s="717" t="s">
        <v>91</v>
      </c>
      <c r="N140" s="448" t="s">
        <v>786</v>
      </c>
    </row>
    <row r="141" spans="4:14" hidden="1" x14ac:dyDescent="0.2">
      <c r="K141" s="307" t="s">
        <v>642</v>
      </c>
      <c r="L141" s="665" t="s">
        <v>234</v>
      </c>
      <c r="M141" s="717" t="s">
        <v>591</v>
      </c>
      <c r="N141" s="448" t="s">
        <v>787</v>
      </c>
    </row>
    <row r="142" spans="4:14" hidden="1" x14ac:dyDescent="0.2">
      <c r="K142" s="307" t="s">
        <v>710</v>
      </c>
      <c r="L142" s="665" t="s">
        <v>178</v>
      </c>
      <c r="M142" s="717" t="s">
        <v>89</v>
      </c>
      <c r="N142" s="448" t="s">
        <v>788</v>
      </c>
    </row>
    <row r="143" spans="4:14" hidden="1" x14ac:dyDescent="0.2">
      <c r="K143" s="307" t="s">
        <v>115</v>
      </c>
      <c r="L143" s="665" t="s">
        <v>228</v>
      </c>
      <c r="M143" s="717" t="s">
        <v>98</v>
      </c>
      <c r="N143" s="448" t="s">
        <v>789</v>
      </c>
    </row>
    <row r="144" spans="4:14" hidden="1" x14ac:dyDescent="0.2">
      <c r="K144" s="307" t="s">
        <v>108</v>
      </c>
      <c r="L144" s="665" t="s">
        <v>179</v>
      </c>
      <c r="M144" s="717" t="s">
        <v>624</v>
      </c>
      <c r="N144" s="448" t="s">
        <v>790</v>
      </c>
    </row>
    <row r="145" spans="11:14" hidden="1" x14ac:dyDescent="0.2">
      <c r="K145" s="307" t="s">
        <v>112</v>
      </c>
      <c r="L145" s="665" t="s">
        <v>201</v>
      </c>
      <c r="M145" s="717" t="s">
        <v>92</v>
      </c>
      <c r="N145" s="448" t="s">
        <v>791</v>
      </c>
    </row>
    <row r="146" spans="11:14" hidden="1" x14ac:dyDescent="0.2">
      <c r="K146" s="307" t="s">
        <v>738</v>
      </c>
      <c r="L146" s="665" t="s">
        <v>739</v>
      </c>
      <c r="M146" s="717" t="s">
        <v>99</v>
      </c>
      <c r="N146" s="448" t="s">
        <v>792</v>
      </c>
    </row>
    <row r="147" spans="11:14" hidden="1" x14ac:dyDescent="0.2">
      <c r="K147" s="307" t="s">
        <v>646</v>
      </c>
      <c r="L147" s="665" t="s">
        <v>740</v>
      </c>
      <c r="M147" s="717" t="s">
        <v>93</v>
      </c>
      <c r="N147" s="448" t="s">
        <v>793</v>
      </c>
    </row>
    <row r="148" spans="11:14" hidden="1" x14ac:dyDescent="0.2">
      <c r="K148" s="307" t="s">
        <v>741</v>
      </c>
      <c r="L148" s="665" t="s">
        <v>742</v>
      </c>
      <c r="M148" s="717" t="s">
        <v>743</v>
      </c>
      <c r="N148" s="448" t="s">
        <v>794</v>
      </c>
    </row>
    <row r="149" spans="11:14" hidden="1" x14ac:dyDescent="0.2">
      <c r="K149" s="307" t="s">
        <v>530</v>
      </c>
      <c r="L149" s="665" t="s">
        <v>530</v>
      </c>
      <c r="M149" s="717" t="s">
        <v>587</v>
      </c>
      <c r="N149" s="448" t="s">
        <v>795</v>
      </c>
    </row>
    <row r="150" spans="11:14" hidden="1" x14ac:dyDescent="0.2">
      <c r="K150" s="307" t="s">
        <v>744</v>
      </c>
      <c r="L150" s="665" t="s">
        <v>745</v>
      </c>
      <c r="M150" s="717" t="s">
        <v>746</v>
      </c>
      <c r="N150" s="448" t="s">
        <v>796</v>
      </c>
    </row>
    <row r="151" spans="11:14" hidden="1" x14ac:dyDescent="0.2">
      <c r="K151" s="307" t="s">
        <v>113</v>
      </c>
      <c r="L151" s="665" t="s">
        <v>206</v>
      </c>
      <c r="M151" s="717" t="s">
        <v>94</v>
      </c>
      <c r="N151" s="448" t="s">
        <v>797</v>
      </c>
    </row>
    <row r="152" spans="11:14" hidden="1" x14ac:dyDescent="0.2">
      <c r="K152" s="307" t="s">
        <v>114</v>
      </c>
      <c r="L152" s="665" t="s">
        <v>225</v>
      </c>
      <c r="M152" s="717" t="s">
        <v>95</v>
      </c>
      <c r="N152" s="448" t="s">
        <v>798</v>
      </c>
    </row>
    <row r="153" spans="11:14" hidden="1" x14ac:dyDescent="0.2">
      <c r="K153" s="307" t="s">
        <v>110</v>
      </c>
      <c r="L153" s="665" t="s">
        <v>189</v>
      </c>
      <c r="M153" s="717" t="s">
        <v>626</v>
      </c>
      <c r="N153" s="448" t="s">
        <v>799</v>
      </c>
    </row>
    <row r="154" spans="11:14" hidden="1" x14ac:dyDescent="0.2">
      <c r="K154" s="307" t="s">
        <v>747</v>
      </c>
      <c r="L154" s="665" t="s">
        <v>748</v>
      </c>
      <c r="M154" s="717" t="s">
        <v>96</v>
      </c>
      <c r="N154" s="448" t="s">
        <v>800</v>
      </c>
    </row>
    <row r="155" spans="11:14" hidden="1" x14ac:dyDescent="0.2">
      <c r="K155" s="307" t="s">
        <v>655</v>
      </c>
      <c r="L155" s="665" t="s">
        <v>749</v>
      </c>
      <c r="M155" s="717" t="s">
        <v>654</v>
      </c>
      <c r="N155" s="448" t="s">
        <v>801</v>
      </c>
    </row>
    <row r="156" spans="11:14" hidden="1" x14ac:dyDescent="0.2">
      <c r="K156" s="307" t="s">
        <v>111</v>
      </c>
      <c r="L156" s="665" t="s">
        <v>194</v>
      </c>
      <c r="M156" s="717" t="s">
        <v>90</v>
      </c>
      <c r="N156" s="448" t="s">
        <v>802</v>
      </c>
    </row>
    <row r="157" spans="11:14" hidden="1" x14ac:dyDescent="0.2">
      <c r="K157" s="723" t="s">
        <v>848</v>
      </c>
      <c r="L157" s="724" t="s">
        <v>849</v>
      </c>
      <c r="M157" s="717" t="s">
        <v>87</v>
      </c>
      <c r="N157" s="448" t="s">
        <v>803</v>
      </c>
    </row>
    <row r="158" spans="11:14" hidden="1" x14ac:dyDescent="0.2">
      <c r="K158" s="307" t="s">
        <v>659</v>
      </c>
      <c r="L158" s="665" t="s">
        <v>158</v>
      </c>
      <c r="M158" s="717" t="s">
        <v>658</v>
      </c>
      <c r="N158" s="448" t="s">
        <v>804</v>
      </c>
    </row>
    <row r="159" spans="11:14" hidden="1" x14ac:dyDescent="0.2">
      <c r="K159" s="307" t="s">
        <v>116</v>
      </c>
      <c r="L159" s="665" t="s">
        <v>229</v>
      </c>
      <c r="M159" s="717" t="s">
        <v>100</v>
      </c>
      <c r="N159" s="448" t="s">
        <v>805</v>
      </c>
    </row>
    <row r="160" spans="11:14" hidden="1" x14ac:dyDescent="0.2">
      <c r="K160" s="307" t="s">
        <v>750</v>
      </c>
      <c r="L160" s="665" t="s">
        <v>751</v>
      </c>
      <c r="M160" s="717" t="s">
        <v>752</v>
      </c>
      <c r="N160" s="448" t="s">
        <v>806</v>
      </c>
    </row>
    <row r="161" spans="11:14" hidden="1" x14ac:dyDescent="0.2">
      <c r="K161" s="307" t="s">
        <v>531</v>
      </c>
      <c r="L161" s="665" t="s">
        <v>753</v>
      </c>
      <c r="M161" s="717" t="s">
        <v>588</v>
      </c>
      <c r="N161" s="448" t="s">
        <v>807</v>
      </c>
    </row>
    <row r="162" spans="11:14" hidden="1" x14ac:dyDescent="0.2">
      <c r="K162" s="307" t="s">
        <v>679</v>
      </c>
      <c r="L162" s="665" t="s">
        <v>679</v>
      </c>
      <c r="M162" s="717" t="s">
        <v>97</v>
      </c>
      <c r="N162" s="448" t="s">
        <v>808</v>
      </c>
    </row>
    <row r="163" spans="11:14" ht="13.5" hidden="1" thickBot="1" x14ac:dyDescent="0.25">
      <c r="K163" s="311" t="s">
        <v>532</v>
      </c>
      <c r="L163" s="666" t="s">
        <v>227</v>
      </c>
      <c r="M163" s="718" t="s">
        <v>589</v>
      </c>
      <c r="N163" s="449" t="s">
        <v>809</v>
      </c>
    </row>
  </sheetData>
  <sheetProtection password="892C" sheet="1" objects="1" scenarios="1"/>
  <mergeCells count="3">
    <mergeCell ref="B32:M32"/>
    <mergeCell ref="B33:M33"/>
    <mergeCell ref="B34:M34"/>
  </mergeCells>
  <phoneticPr fontId="15" type="noConversion"/>
  <dataValidations count="2">
    <dataValidation type="list" allowBlank="1" showInputMessage="1" showErrorMessage="1" sqref="G41">
      <formula1>CountryList</formula1>
    </dataValidation>
    <dataValidation type="list" allowBlank="1" showInputMessage="1" showErrorMessage="1" sqref="F97">
      <formula1>"TRUE,FALSE"</formula1>
    </dataValidation>
  </dataValidations>
  <pageMargins left="0.75" right="0.75" top="1" bottom="1" header="0.5" footer="0.5"/>
  <pageSetup paperSize="256" scale="35" orientation="landscape" horizontalDpi="203" verticalDpi="20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9" r:id="rId4" name="Button 5">
              <controlPr defaultSize="0" autoFill="0" autoPict="0" macro="[0]!GotoMenu">
                <anchor moveWithCells="1">
                  <from>
                    <xdr:col>4</xdr:col>
                    <xdr:colOff>428625</xdr:colOff>
                    <xdr:row>34</xdr:row>
                    <xdr:rowOff>114300</xdr:rowOff>
                  </from>
                  <to>
                    <xdr:col>6</xdr:col>
                    <xdr:colOff>228600</xdr:colOff>
                    <xdr:row>36</xdr:row>
                    <xdr:rowOff>133350</xdr:rowOff>
                  </to>
                </anchor>
              </controlPr>
            </control>
          </mc:Choice>
        </mc:AlternateContent>
        <mc:AlternateContent xmlns:mc="http://schemas.openxmlformats.org/markup-compatibility/2006">
          <mc:Choice Requires="x14">
            <control shapeId="31753" r:id="rId5" name="Button 9">
              <controlPr defaultSize="0" print="0" autoFill="0" autoPict="0" macro="[0]!BeginImportAvecHidden">
                <anchor moveWithCells="1" sizeWithCells="1">
                  <from>
                    <xdr:col>5</xdr:col>
                    <xdr:colOff>428625</xdr:colOff>
                    <xdr:row>133</xdr:row>
                    <xdr:rowOff>66675</xdr:rowOff>
                  </from>
                  <to>
                    <xdr:col>9</xdr:col>
                    <xdr:colOff>476250</xdr:colOff>
                    <xdr:row>136</xdr:row>
                    <xdr:rowOff>66675</xdr:rowOff>
                  </to>
                </anchor>
              </controlPr>
            </control>
          </mc:Choice>
        </mc:AlternateContent>
        <mc:AlternateContent xmlns:mc="http://schemas.openxmlformats.org/markup-compatibility/2006">
          <mc:Choice Requires="x14">
            <control shapeId="31754" r:id="rId6" name="Button 10">
              <controlPr defaultSize="0" print="0" autoFill="0" autoPict="0" macro="[0]!EmptyAllTables_WithHidden_Zero">
                <anchor moveWithCells="1" sizeWithCells="1">
                  <from>
                    <xdr:col>5</xdr:col>
                    <xdr:colOff>419100</xdr:colOff>
                    <xdr:row>137</xdr:row>
                    <xdr:rowOff>0</xdr:rowOff>
                  </from>
                  <to>
                    <xdr:col>9</xdr:col>
                    <xdr:colOff>476250</xdr:colOff>
                    <xdr:row>139</xdr:row>
                    <xdr:rowOff>133350</xdr:rowOff>
                  </to>
                </anchor>
              </controlPr>
            </control>
          </mc:Choice>
        </mc:AlternateContent>
        <mc:AlternateContent xmlns:mc="http://schemas.openxmlformats.org/markup-compatibility/2006">
          <mc:Choice Requires="x14">
            <control shapeId="31755" r:id="rId7" name="Button 11">
              <controlPr defaultSize="0" print="0" autoFill="0" autoPict="0" macro="[0]!EmptyAllTables_WithHidden_Blank">
                <anchor moveWithCells="1" sizeWithCells="1">
                  <from>
                    <xdr:col>5</xdr:col>
                    <xdr:colOff>419100</xdr:colOff>
                    <xdr:row>126</xdr:row>
                    <xdr:rowOff>0</xdr:rowOff>
                  </from>
                  <to>
                    <xdr:col>9</xdr:col>
                    <xdr:colOff>523875</xdr:colOff>
                    <xdr:row>128</xdr:row>
                    <xdr:rowOff>133350</xdr:rowOff>
                  </to>
                </anchor>
              </controlPr>
            </control>
          </mc:Choice>
        </mc:AlternateContent>
        <mc:AlternateContent xmlns:mc="http://schemas.openxmlformats.org/markup-compatibility/2006">
          <mc:Choice Requires="x14">
            <control shapeId="31756" r:id="rId8" name="Button 12">
              <controlPr defaultSize="0" print="0" autoFill="0" autoPict="0" macro="[0]!GenerateCountryQuest">
                <anchor moveWithCells="1" sizeWithCells="1">
                  <from>
                    <xdr:col>5</xdr:col>
                    <xdr:colOff>419100</xdr:colOff>
                    <xdr:row>129</xdr:row>
                    <xdr:rowOff>85725</xdr:rowOff>
                  </from>
                  <to>
                    <xdr:col>9</xdr:col>
                    <xdr:colOff>533400</xdr:colOff>
                    <xdr:row>132</xdr:row>
                    <xdr:rowOff>85725</xdr:rowOff>
                  </to>
                </anchor>
              </controlPr>
            </control>
          </mc:Choice>
        </mc:AlternateContent>
        <mc:AlternateContent xmlns:mc="http://schemas.openxmlformats.org/markup-compatibility/2006">
          <mc:Choice Requires="x14">
            <control shapeId="31757" r:id="rId9" name="Button 13">
              <controlPr defaultSize="0" print="0" autoFill="0" autoPict="0" macro="[0]!FillAllTables_99">
                <anchor moveWithCells="1" sizeWithCells="1">
                  <from>
                    <xdr:col>5</xdr:col>
                    <xdr:colOff>419100</xdr:colOff>
                    <xdr:row>122</xdr:row>
                    <xdr:rowOff>0</xdr:rowOff>
                  </from>
                  <to>
                    <xdr:col>9</xdr:col>
                    <xdr:colOff>523875</xdr:colOff>
                    <xdr:row>124</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00">
    <tabColor indexed="47"/>
    <pageSetUpPr fitToPage="1"/>
  </sheetPr>
  <dimension ref="A2:AZ31"/>
  <sheetViews>
    <sheetView workbookViewId="0">
      <selection activeCell="L15" sqref="L15"/>
    </sheetView>
  </sheetViews>
  <sheetFormatPr defaultRowHeight="12.75" x14ac:dyDescent="0.2"/>
  <cols>
    <col min="1" max="1" width="3.85546875" style="313" customWidth="1"/>
    <col min="2" max="2" width="4.28515625" style="313" customWidth="1"/>
    <col min="3" max="3" width="20.140625" style="313" customWidth="1"/>
    <col min="4" max="4" width="5.5703125" style="313" customWidth="1"/>
    <col min="5" max="5" width="20.140625" style="313" customWidth="1"/>
    <col min="6" max="6" width="5.5703125" style="313" customWidth="1"/>
    <col min="7" max="7" width="20.140625" style="313" customWidth="1"/>
    <col min="8" max="8" width="5.5703125" style="313" customWidth="1"/>
    <col min="9" max="9" width="20.140625" style="313" customWidth="1"/>
    <col min="10" max="10" width="7.140625" style="313" customWidth="1"/>
    <col min="11" max="11" width="17.85546875" style="313" customWidth="1"/>
    <col min="12" max="26" width="13" style="313" customWidth="1"/>
    <col min="27" max="30" width="20.140625" style="313" hidden="1" customWidth="1"/>
    <col min="31" max="31" width="17.85546875" style="313" hidden="1" customWidth="1"/>
    <col min="32" max="32" width="1" style="313" hidden="1" customWidth="1"/>
    <col min="33" max="36" width="20.140625" style="313" hidden="1" customWidth="1"/>
    <col min="37" max="37" width="17.85546875" style="313" hidden="1" customWidth="1"/>
    <col min="38" max="38" width="0.7109375" style="313" hidden="1" customWidth="1"/>
    <col min="39" max="42" width="20.140625" style="313" hidden="1" customWidth="1"/>
    <col min="43" max="43" width="17.85546875" style="313" hidden="1" customWidth="1"/>
    <col min="44" max="52" width="9.140625" style="313" hidden="1" customWidth="1"/>
    <col min="53" max="16384" width="9.140625" style="313"/>
  </cols>
  <sheetData>
    <row r="2" spans="1:43" x14ac:dyDescent="0.2">
      <c r="AA2" s="316" t="s">
        <v>123</v>
      </c>
      <c r="AB2" s="317"/>
      <c r="AC2" s="317"/>
      <c r="AD2" s="317"/>
      <c r="AE2" s="318"/>
      <c r="AG2" s="316" t="s">
        <v>257</v>
      </c>
      <c r="AH2" s="317"/>
      <c r="AI2" s="317"/>
      <c r="AJ2" s="317"/>
      <c r="AK2" s="318"/>
      <c r="AM2" s="316" t="s">
        <v>124</v>
      </c>
      <c r="AN2" s="317"/>
      <c r="AO2" s="317"/>
      <c r="AP2" s="317"/>
      <c r="AQ2" s="318"/>
    </row>
    <row r="3" spans="1:43" ht="25.5" customHeight="1" thickBot="1" x14ac:dyDescent="0.25">
      <c r="C3" s="507" t="str">
        <f>AA4</f>
        <v>DATA ENTRY MENU</v>
      </c>
      <c r="D3" s="319"/>
      <c r="E3" s="319"/>
      <c r="F3" s="319"/>
      <c r="G3" s="319"/>
      <c r="H3" s="319"/>
      <c r="I3" s="320"/>
      <c r="AA3" s="321" t="s">
        <v>125</v>
      </c>
      <c r="AB3" s="321" t="s">
        <v>126</v>
      </c>
      <c r="AC3" s="321" t="s">
        <v>127</v>
      </c>
      <c r="AD3" s="321" t="s">
        <v>128</v>
      </c>
      <c r="AE3" s="321" t="s">
        <v>129</v>
      </c>
      <c r="AF3" s="322"/>
      <c r="AG3" s="321" t="s">
        <v>125</v>
      </c>
      <c r="AH3" s="321" t="s">
        <v>126</v>
      </c>
      <c r="AI3" s="321" t="s">
        <v>127</v>
      </c>
      <c r="AJ3" s="321" t="s">
        <v>128</v>
      </c>
      <c r="AK3" s="321" t="s">
        <v>129</v>
      </c>
      <c r="AL3" s="322"/>
      <c r="AM3" s="321" t="s">
        <v>125</v>
      </c>
      <c r="AN3" s="321" t="s">
        <v>126</v>
      </c>
      <c r="AO3" s="321" t="s">
        <v>127</v>
      </c>
      <c r="AP3" s="321" t="s">
        <v>128</v>
      </c>
      <c r="AQ3" s="321" t="s">
        <v>129</v>
      </c>
    </row>
    <row r="4" spans="1:43" x14ac:dyDescent="0.2">
      <c r="AA4" s="461" t="str">
        <f>IF(Eng=1,AG4,AM4)</f>
        <v>DATA ENTRY MENU</v>
      </c>
      <c r="AB4" s="323"/>
      <c r="AC4" s="323"/>
      <c r="AD4" s="323"/>
      <c r="AE4" s="323"/>
      <c r="AG4" s="324" t="s">
        <v>130</v>
      </c>
      <c r="AH4" s="325"/>
      <c r="AI4" s="325"/>
      <c r="AJ4" s="325"/>
      <c r="AK4" s="326"/>
      <c r="AM4" s="324" t="s">
        <v>131</v>
      </c>
      <c r="AN4" s="325"/>
      <c r="AO4" s="325"/>
      <c r="AP4" s="325"/>
      <c r="AQ4" s="326"/>
    </row>
    <row r="5" spans="1:43" x14ac:dyDescent="0.2">
      <c r="C5" s="508" t="str">
        <f>$AA$5</f>
        <v>Control the integrity and coherence of your entries:</v>
      </c>
      <c r="AA5" s="460" t="str">
        <f>IF(Eng=1,AG5,AM5)</f>
        <v>Control the integrity and coherence of your entries:</v>
      </c>
      <c r="AB5" s="329"/>
      <c r="AC5" s="460" t="str">
        <f>IF(Eng=1,AI5,AO5)</f>
        <v>Check data</v>
      </c>
      <c r="AE5" s="329"/>
      <c r="AG5" s="330" t="s">
        <v>132</v>
      </c>
      <c r="AH5" s="331"/>
      <c r="AI5" s="332" t="s">
        <v>133</v>
      </c>
      <c r="AJ5" s="331"/>
      <c r="AK5" s="333"/>
      <c r="AM5" s="334" t="s">
        <v>134</v>
      </c>
      <c r="AN5" s="331"/>
      <c r="AO5" s="332" t="s">
        <v>135</v>
      </c>
      <c r="AP5" s="331"/>
      <c r="AQ5" s="333"/>
    </row>
    <row r="6" spans="1:43" x14ac:dyDescent="0.2">
      <c r="C6" s="508" t="str">
        <f>$AA$6</f>
        <v>Run the "Check data" program.</v>
      </c>
      <c r="AA6" s="460" t="str">
        <f>IF(Eng=1,AG6,AM6)</f>
        <v>Run the "Check data" program.</v>
      </c>
      <c r="AB6" s="329"/>
      <c r="AC6" s="329"/>
      <c r="AE6" s="329"/>
      <c r="AG6" s="334" t="s">
        <v>137</v>
      </c>
      <c r="AH6" s="331"/>
      <c r="AI6" s="331"/>
      <c r="AJ6" s="331"/>
      <c r="AK6" s="333"/>
      <c r="AM6" s="334" t="s">
        <v>484</v>
      </c>
      <c r="AN6" s="331"/>
      <c r="AO6" s="331"/>
      <c r="AP6" s="331"/>
      <c r="AQ6" s="333"/>
    </row>
    <row r="7" spans="1:43" ht="24" customHeight="1" x14ac:dyDescent="0.2">
      <c r="AA7" s="329"/>
      <c r="AB7" s="329"/>
      <c r="AC7" s="329"/>
      <c r="AD7" s="329"/>
      <c r="AE7" s="329"/>
      <c r="AG7" s="330"/>
      <c r="AH7" s="331"/>
      <c r="AI7" s="331"/>
      <c r="AJ7" s="331"/>
      <c r="AK7" s="333"/>
      <c r="AM7" s="330"/>
      <c r="AN7" s="331"/>
      <c r="AO7" s="331"/>
      <c r="AP7" s="331"/>
      <c r="AQ7" s="333"/>
    </row>
    <row r="8" spans="1:43" ht="24" customHeight="1" thickBot="1" x14ac:dyDescent="0.25">
      <c r="C8" s="509" t="str">
        <f>AA8</f>
        <v>DATA ENTRY IN TIME SERIES</v>
      </c>
      <c r="D8" s="335"/>
      <c r="E8" s="335"/>
      <c r="F8" s="335"/>
      <c r="G8" s="335"/>
      <c r="H8" s="335"/>
      <c r="I8" s="336"/>
      <c r="AA8" s="462" t="str">
        <f>IF(Eng=1,AG8,AM8)</f>
        <v>DATA ENTRY IN TIME SERIES</v>
      </c>
      <c r="AB8" s="337"/>
      <c r="AC8" s="337"/>
      <c r="AD8" s="337"/>
      <c r="AE8" s="445"/>
      <c r="AG8" s="338" t="s">
        <v>486</v>
      </c>
      <c r="AH8" s="339"/>
      <c r="AI8" s="339"/>
      <c r="AJ8" s="339"/>
      <c r="AK8" s="444"/>
      <c r="AM8" s="338" t="s">
        <v>487</v>
      </c>
      <c r="AN8" s="339"/>
      <c r="AO8" s="339"/>
      <c r="AP8" s="339"/>
      <c r="AQ8" s="444"/>
    </row>
    <row r="9" spans="1:43" x14ac:dyDescent="0.2">
      <c r="AA9" s="329"/>
      <c r="AB9" s="329"/>
      <c r="AC9" s="329"/>
      <c r="AD9" s="329"/>
      <c r="AE9" s="329"/>
      <c r="AG9" s="330"/>
      <c r="AH9" s="331"/>
      <c r="AI9" s="331"/>
      <c r="AJ9" s="331"/>
      <c r="AK9" s="333"/>
      <c r="AM9" s="330"/>
      <c r="AN9" s="331"/>
      <c r="AO9" s="331"/>
      <c r="AP9" s="331"/>
      <c r="AQ9" s="333"/>
    </row>
    <row r="10" spans="1:43" ht="29.25" customHeight="1" x14ac:dyDescent="0.2">
      <c r="A10" s="340"/>
      <c r="AA10" s="463" t="str">
        <f>IF(Eng=1,AG10,AM10)</f>
        <v>1. Supply</v>
      </c>
      <c r="AB10" s="463" t="str">
        <f>IF(Eng=1,AH10,AN10)</f>
        <v>2a. Consumption</v>
      </c>
      <c r="AC10" s="463" t="str">
        <f>IF(Eng=1,AI10,AO10)</f>
        <v>2b. TFC 
Energy Use</v>
      </c>
      <c r="AD10" s="463" t="str">
        <f>IF(Eng=1,AJ10,AP10)</f>
        <v>2b. TFC 
Non-Energy Use</v>
      </c>
      <c r="AE10" s="342"/>
      <c r="AG10" s="343" t="s">
        <v>333</v>
      </c>
      <c r="AH10" s="344" t="s">
        <v>1015</v>
      </c>
      <c r="AI10" s="344" t="s">
        <v>1016</v>
      </c>
      <c r="AJ10" s="344" t="s">
        <v>1017</v>
      </c>
      <c r="AK10" s="345"/>
      <c r="AM10" s="343" t="s">
        <v>338</v>
      </c>
      <c r="AN10" s="344" t="s">
        <v>1018</v>
      </c>
      <c r="AO10" s="344" t="s">
        <v>1019</v>
      </c>
      <c r="AP10" s="344" t="s">
        <v>1020</v>
      </c>
      <c r="AQ10" s="346"/>
    </row>
    <row r="11" spans="1:43" ht="5.25" customHeight="1" x14ac:dyDescent="0.2">
      <c r="A11" s="340"/>
      <c r="AA11" s="329"/>
      <c r="AB11" s="329"/>
      <c r="AC11" s="329"/>
      <c r="AD11" s="329"/>
      <c r="AE11" s="342"/>
      <c r="AG11" s="330"/>
      <c r="AH11" s="331"/>
      <c r="AI11" s="331"/>
      <c r="AJ11" s="331"/>
      <c r="AK11" s="333"/>
      <c r="AM11" s="330"/>
      <c r="AN11" s="331"/>
      <c r="AO11" s="331"/>
      <c r="AP11" s="331"/>
      <c r="AQ11" s="333"/>
    </row>
    <row r="12" spans="1:43" ht="29.25" customHeight="1" x14ac:dyDescent="0.2">
      <c r="A12" s="340"/>
      <c r="AA12" s="463" t="str">
        <f>IF(Eng=1,AG12,AM12)</f>
        <v>3i. Imports</v>
      </c>
      <c r="AB12" s="463" t="str">
        <f>IF(Eng=1,AH12,AN12)</f>
        <v>3ii. Imports 
of which LNG</v>
      </c>
      <c r="AC12" s="463" t="str">
        <f>IF(Eng=1,AI12,AO12)</f>
        <v>4i. Exports</v>
      </c>
      <c r="AD12" s="463" t="str">
        <f>IF(Eng=1,AJ12,AP12)</f>
        <v>4ii. Exports 
of which LNG</v>
      </c>
      <c r="AE12" s="342"/>
      <c r="AF12" s="340"/>
      <c r="AG12" s="343" t="s">
        <v>334</v>
      </c>
      <c r="AH12" s="344" t="s">
        <v>335</v>
      </c>
      <c r="AI12" s="344" t="s">
        <v>336</v>
      </c>
      <c r="AJ12" s="344" t="s">
        <v>337</v>
      </c>
      <c r="AK12" s="333"/>
      <c r="AL12" s="340"/>
      <c r="AM12" s="343" t="s">
        <v>339</v>
      </c>
      <c r="AN12" s="344" t="s">
        <v>341</v>
      </c>
      <c r="AO12" s="344" t="s">
        <v>340</v>
      </c>
      <c r="AP12" s="344" t="s">
        <v>342</v>
      </c>
      <c r="AQ12" s="349"/>
    </row>
    <row r="13" spans="1:43" ht="5.25" customHeight="1" x14ac:dyDescent="0.2">
      <c r="A13" s="340"/>
      <c r="AA13" s="329"/>
      <c r="AB13" s="329"/>
      <c r="AC13" s="329"/>
      <c r="AD13" s="329"/>
      <c r="AE13" s="342"/>
      <c r="AG13" s="347"/>
      <c r="AH13" s="348"/>
      <c r="AI13" s="348"/>
      <c r="AJ13" s="348"/>
      <c r="AK13" s="333"/>
      <c r="AM13" s="347"/>
      <c r="AN13" s="348"/>
      <c r="AO13" s="348"/>
      <c r="AP13" s="348"/>
      <c r="AQ13" s="349"/>
    </row>
    <row r="14" spans="1:43" ht="15" customHeight="1" x14ac:dyDescent="0.2">
      <c r="A14" s="340"/>
      <c r="AA14" s="341"/>
      <c r="AB14" s="341"/>
      <c r="AC14" s="341"/>
      <c r="AD14" s="341"/>
      <c r="AE14" s="342"/>
      <c r="AG14" s="343"/>
      <c r="AH14" s="344"/>
      <c r="AI14" s="344"/>
      <c r="AJ14" s="344"/>
      <c r="AK14" s="333"/>
      <c r="AL14" s="340"/>
      <c r="AM14" s="343"/>
      <c r="AN14" s="344"/>
      <c r="AO14" s="344"/>
      <c r="AP14" s="344"/>
      <c r="AQ14" s="349"/>
    </row>
    <row r="15" spans="1:43" ht="24" customHeight="1" thickBot="1" x14ac:dyDescent="0.25">
      <c r="A15" s="340"/>
      <c r="C15" s="509" t="str">
        <f>AA15</f>
        <v>DATA ENTRY IN FORMS</v>
      </c>
      <c r="D15" s="335"/>
      <c r="E15" s="335"/>
      <c r="F15" s="335"/>
      <c r="G15" s="335"/>
      <c r="H15" s="335"/>
      <c r="I15" s="336"/>
      <c r="AA15" s="462" t="str">
        <f>IF(Eng=1,AG15,AM15)</f>
        <v>DATA ENTRY IN FORMS</v>
      </c>
      <c r="AB15" s="337"/>
      <c r="AC15" s="337"/>
      <c r="AD15" s="337"/>
      <c r="AE15" s="342"/>
      <c r="AF15" s="340"/>
      <c r="AG15" s="338" t="s">
        <v>343</v>
      </c>
      <c r="AH15" s="339"/>
      <c r="AI15" s="339"/>
      <c r="AJ15" s="339"/>
      <c r="AK15" s="333"/>
      <c r="AL15" s="340"/>
      <c r="AM15" s="338" t="s">
        <v>344</v>
      </c>
      <c r="AN15" s="339"/>
      <c r="AO15" s="339"/>
      <c r="AP15" s="339"/>
      <c r="AQ15" s="349"/>
    </row>
    <row r="16" spans="1:43" ht="5.25" customHeight="1" x14ac:dyDescent="0.2">
      <c r="A16" s="340"/>
      <c r="I16" s="350"/>
      <c r="AA16" s="329"/>
      <c r="AB16" s="329"/>
      <c r="AC16" s="329"/>
      <c r="AD16" s="329"/>
      <c r="AE16" s="342"/>
      <c r="AG16" s="330"/>
      <c r="AH16" s="331"/>
      <c r="AI16" s="331"/>
      <c r="AJ16" s="331"/>
      <c r="AK16" s="333"/>
      <c r="AM16" s="330"/>
      <c r="AN16" s="331"/>
      <c r="AO16" s="331"/>
      <c r="AP16" s="331"/>
      <c r="AQ16" s="349"/>
    </row>
    <row r="17" spans="1:43" ht="29.25" customHeight="1" x14ac:dyDescent="0.2">
      <c r="A17" s="340"/>
      <c r="C17" s="510" t="str">
        <f>AA17</f>
        <v xml:space="preserve">Please select the year and click on the form : </v>
      </c>
      <c r="I17" s="350"/>
      <c r="AA17" s="463" t="str">
        <f>IF(Eng=1,AG17,AM17)</f>
        <v xml:space="preserve">Please select the year and click on the form : </v>
      </c>
      <c r="AB17" s="341"/>
      <c r="AC17" s="341"/>
      <c r="AD17" s="341"/>
      <c r="AE17" s="342"/>
      <c r="AG17" s="446" t="s">
        <v>345</v>
      </c>
      <c r="AH17" s="344"/>
      <c r="AI17" s="344"/>
      <c r="AJ17" s="344"/>
      <c r="AK17" s="333"/>
      <c r="AL17" s="340"/>
      <c r="AM17" s="446" t="s">
        <v>346</v>
      </c>
      <c r="AN17" s="344"/>
      <c r="AO17" s="344"/>
      <c r="AP17" s="344"/>
      <c r="AQ17" s="349"/>
    </row>
    <row r="18" spans="1:43" ht="5.25" customHeight="1" x14ac:dyDescent="0.2">
      <c r="A18" s="340"/>
      <c r="I18" s="350"/>
      <c r="AA18" s="328"/>
      <c r="AB18" s="328"/>
      <c r="AC18" s="328"/>
      <c r="AD18" s="328"/>
      <c r="AE18" s="342"/>
      <c r="AG18" s="334"/>
      <c r="AH18" s="332"/>
      <c r="AI18" s="332"/>
      <c r="AJ18" s="332"/>
      <c r="AK18" s="333"/>
      <c r="AM18" s="334"/>
      <c r="AN18" s="332"/>
      <c r="AO18" s="332"/>
      <c r="AP18" s="332"/>
      <c r="AQ18" s="349"/>
    </row>
    <row r="19" spans="1:43" ht="29.25" customHeight="1" x14ac:dyDescent="0.2">
      <c r="A19" s="340"/>
      <c r="C19" s="350"/>
      <c r="D19" s="350"/>
      <c r="E19" s="350"/>
      <c r="F19" s="350"/>
      <c r="G19" s="350"/>
      <c r="H19" s="350"/>
      <c r="I19" s="350"/>
      <c r="AA19" s="463" t="str">
        <f>IF(Eng=1,AG19,AM19)</f>
        <v>Table 1</v>
      </c>
      <c r="AB19" s="463" t="str">
        <f>IF(Eng=1,AH19,AN19)</f>
        <v>Table 2a</v>
      </c>
      <c r="AC19" s="464" t="str">
        <f>IF(Eng=1,AI19,AO19)</f>
        <v>Table 2b</v>
      </c>
      <c r="AD19" s="463" t="str">
        <f>IF(Eng=1,AJ19,AP19)</f>
        <v>Table 3</v>
      </c>
      <c r="AE19" s="342"/>
      <c r="AG19" s="352" t="s">
        <v>488</v>
      </c>
      <c r="AH19" s="344" t="s">
        <v>490</v>
      </c>
      <c r="AI19" s="344" t="s">
        <v>492</v>
      </c>
      <c r="AJ19" s="344" t="s">
        <v>494</v>
      </c>
      <c r="AK19" s="333"/>
      <c r="AM19" s="352" t="s">
        <v>489</v>
      </c>
      <c r="AN19" s="353" t="s">
        <v>491</v>
      </c>
      <c r="AO19" s="353" t="s">
        <v>493</v>
      </c>
      <c r="AP19" s="353" t="s">
        <v>495</v>
      </c>
      <c r="AQ19" s="349"/>
    </row>
    <row r="20" spans="1:43" ht="5.25" customHeight="1" x14ac:dyDescent="0.2">
      <c r="A20" s="340"/>
      <c r="AA20" s="329"/>
      <c r="AB20" s="329"/>
      <c r="AC20" s="329"/>
      <c r="AD20" s="329"/>
      <c r="AE20" s="342"/>
      <c r="AG20" s="330"/>
      <c r="AH20" s="331"/>
      <c r="AI20" s="331"/>
      <c r="AJ20" s="331"/>
      <c r="AK20" s="333"/>
      <c r="AM20" s="330"/>
      <c r="AN20" s="331"/>
      <c r="AO20" s="331"/>
      <c r="AP20" s="331"/>
      <c r="AQ20" s="349"/>
    </row>
    <row r="21" spans="1:43" ht="29.25" customHeight="1" x14ac:dyDescent="0.2">
      <c r="A21" s="340"/>
      <c r="C21" s="327"/>
      <c r="AA21" s="464" t="str">
        <f>IF(Eng=1,AG21,AM21)</f>
        <v>Table 4</v>
      </c>
      <c r="AB21" s="464" t="str">
        <f>IF(Eng=1,AH21,AN21)</f>
        <v>Table 5</v>
      </c>
      <c r="AC21" s="341"/>
      <c r="AD21" s="341"/>
      <c r="AE21" s="342"/>
      <c r="AG21" s="352" t="s">
        <v>496</v>
      </c>
      <c r="AH21" s="353" t="s">
        <v>498</v>
      </c>
      <c r="AI21" s="344"/>
      <c r="AJ21" s="344"/>
      <c r="AK21" s="333"/>
      <c r="AM21" s="352" t="s">
        <v>497</v>
      </c>
      <c r="AN21" s="353" t="s">
        <v>499</v>
      </c>
      <c r="AO21" s="344"/>
      <c r="AP21" s="344"/>
      <c r="AQ21" s="349"/>
    </row>
    <row r="22" spans="1:43" ht="5.25" customHeight="1" x14ac:dyDescent="0.2">
      <c r="A22" s="340"/>
      <c r="AA22" s="329"/>
      <c r="AB22" s="329"/>
      <c r="AC22" s="329"/>
      <c r="AD22" s="329"/>
      <c r="AE22" s="342"/>
      <c r="AG22" s="330"/>
      <c r="AH22" s="331"/>
      <c r="AI22" s="331"/>
      <c r="AJ22" s="331"/>
      <c r="AK22" s="333"/>
      <c r="AM22" s="330"/>
      <c r="AN22" s="331"/>
      <c r="AO22" s="331"/>
      <c r="AP22" s="331"/>
      <c r="AQ22" s="349"/>
    </row>
    <row r="23" spans="1:43" ht="29.25" customHeight="1" x14ac:dyDescent="0.2">
      <c r="A23" s="340"/>
      <c r="AA23" s="464" t="str">
        <f>IF(Eng=1,AG23,AM23)</f>
        <v>Remarks</v>
      </c>
      <c r="AB23" s="341"/>
      <c r="AC23" s="341"/>
      <c r="AD23" s="341"/>
      <c r="AE23" s="342"/>
      <c r="AG23" s="352" t="s">
        <v>500</v>
      </c>
      <c r="AH23" s="353"/>
      <c r="AI23" s="353"/>
      <c r="AJ23" s="353"/>
      <c r="AK23" s="333"/>
      <c r="AM23" s="352" t="s">
        <v>501</v>
      </c>
      <c r="AN23" s="353"/>
      <c r="AO23" s="353"/>
      <c r="AP23" s="353"/>
      <c r="AQ23" s="349"/>
    </row>
    <row r="24" spans="1:43" ht="15" customHeight="1" x14ac:dyDescent="0.2">
      <c r="A24" s="340"/>
      <c r="AA24" s="341"/>
      <c r="AB24" s="341"/>
      <c r="AC24" s="341"/>
      <c r="AD24" s="341"/>
      <c r="AE24" s="342"/>
      <c r="AG24" s="343"/>
      <c r="AH24" s="344"/>
      <c r="AI24" s="344"/>
      <c r="AJ24" s="344"/>
      <c r="AK24" s="333"/>
      <c r="AL24" s="340"/>
      <c r="AM24" s="343"/>
      <c r="AN24" s="344"/>
      <c r="AO24" s="344"/>
      <c r="AP24" s="344"/>
      <c r="AQ24" s="349"/>
    </row>
    <row r="25" spans="1:43" ht="24" customHeight="1" thickBot="1" x14ac:dyDescent="0.25">
      <c r="A25" s="340"/>
      <c r="C25" s="509" t="str">
        <f>AA25</f>
        <v>ASCII DATA TRANSFERS</v>
      </c>
      <c r="D25" s="335"/>
      <c r="E25" s="335"/>
      <c r="F25" s="335"/>
      <c r="G25" s="335"/>
      <c r="H25" s="335"/>
      <c r="I25" s="336"/>
      <c r="AA25" s="462" t="str">
        <f>IF(Eng=1,AG25,AM25)</f>
        <v>ASCII DATA TRANSFERS</v>
      </c>
      <c r="AB25" s="337"/>
      <c r="AC25" s="337"/>
      <c r="AD25" s="337"/>
      <c r="AE25" s="342"/>
      <c r="AF25" s="340"/>
      <c r="AG25" s="338" t="s">
        <v>153</v>
      </c>
      <c r="AH25" s="339"/>
      <c r="AI25" s="339"/>
      <c r="AJ25" s="339"/>
      <c r="AK25" s="333"/>
      <c r="AL25" s="340"/>
      <c r="AM25" s="338" t="s">
        <v>154</v>
      </c>
      <c r="AN25" s="339"/>
      <c r="AO25" s="339"/>
      <c r="AP25" s="339"/>
      <c r="AQ25" s="349"/>
    </row>
    <row r="26" spans="1:43" x14ac:dyDescent="0.2">
      <c r="AA26" s="329"/>
      <c r="AB26" s="329"/>
      <c r="AC26" s="329"/>
      <c r="AD26" s="329"/>
      <c r="AE26" s="329"/>
      <c r="AG26" s="330"/>
      <c r="AH26" s="331"/>
      <c r="AI26" s="331"/>
      <c r="AJ26" s="331"/>
      <c r="AK26" s="333"/>
      <c r="AM26" s="330"/>
      <c r="AN26" s="331"/>
      <c r="AO26" s="331"/>
      <c r="AP26" s="331"/>
      <c r="AQ26" s="333"/>
    </row>
    <row r="27" spans="1:43" ht="29.25" customHeight="1" x14ac:dyDescent="0.2">
      <c r="A27" s="340"/>
      <c r="AA27" s="463" t="str">
        <f>IF(Eng=1,AG27,AM27)</f>
        <v>Import</v>
      </c>
      <c r="AB27" s="463" t="str">
        <f>IF(Eng=1,AH27,AN27)</f>
        <v>Export</v>
      </c>
      <c r="AC27" s="463"/>
      <c r="AD27" s="463"/>
      <c r="AE27" s="463" t="str">
        <f>IF(Eng=1,AK27,AQ27)</f>
        <v>Menu</v>
      </c>
      <c r="AG27" s="343" t="s">
        <v>713</v>
      </c>
      <c r="AH27" s="344" t="s">
        <v>714</v>
      </c>
      <c r="AI27" s="344"/>
      <c r="AJ27" s="344"/>
      <c r="AK27" s="714" t="s">
        <v>715</v>
      </c>
      <c r="AM27" s="343" t="s">
        <v>713</v>
      </c>
      <c r="AN27" s="344" t="s">
        <v>714</v>
      </c>
      <c r="AO27" s="344"/>
      <c r="AP27" s="344"/>
      <c r="AQ27" s="714" t="s">
        <v>715</v>
      </c>
    </row>
    <row r="28" spans="1:43" ht="17.25" customHeight="1" x14ac:dyDescent="0.2">
      <c r="A28" s="340"/>
      <c r="I28" s="350"/>
      <c r="AA28" s="329"/>
      <c r="AB28" s="329"/>
      <c r="AC28" s="329"/>
      <c r="AD28" s="329"/>
      <c r="AE28" s="342"/>
      <c r="AG28" s="330"/>
      <c r="AH28" s="331"/>
      <c r="AI28" s="331"/>
      <c r="AJ28" s="331"/>
      <c r="AK28" s="333"/>
      <c r="AM28" s="330"/>
      <c r="AN28" s="331"/>
      <c r="AO28" s="331"/>
      <c r="AP28" s="331"/>
      <c r="AQ28" s="349"/>
    </row>
    <row r="29" spans="1:43" ht="15" customHeight="1" x14ac:dyDescent="0.2">
      <c r="A29" s="340"/>
      <c r="F29" s="511" t="str">
        <f>AC29</f>
        <v>Tip : press Ctrl+M to come</v>
      </c>
      <c r="AA29" s="355"/>
      <c r="AB29" s="355"/>
      <c r="AC29" s="460" t="str">
        <f>IF(Eng=1,AI29,AO29)</f>
        <v>Tip : press Ctrl+M to come</v>
      </c>
      <c r="AD29" s="328"/>
      <c r="AE29" s="342"/>
      <c r="AG29" s="334"/>
      <c r="AH29" s="331"/>
      <c r="AI29" s="332" t="s">
        <v>525</v>
      </c>
      <c r="AJ29" s="332"/>
      <c r="AK29" s="333"/>
      <c r="AM29" s="334"/>
      <c r="AN29" s="331"/>
      <c r="AO29" s="332" t="s">
        <v>136</v>
      </c>
      <c r="AP29" s="332"/>
      <c r="AQ29" s="349"/>
    </row>
    <row r="30" spans="1:43" x14ac:dyDescent="0.2">
      <c r="A30" s="340"/>
      <c r="F30" s="511" t="str">
        <f>AC30</f>
        <v>back to that page from anywhere</v>
      </c>
      <c r="AA30" s="355"/>
      <c r="AB30" s="355"/>
      <c r="AC30" s="460" t="str">
        <f>IF(Eng=1,AI30,AO30)</f>
        <v>back to that page from anywhere</v>
      </c>
      <c r="AD30" s="354"/>
      <c r="AE30" s="342"/>
      <c r="AG30" s="334"/>
      <c r="AH30" s="331"/>
      <c r="AI30" s="332" t="s">
        <v>138</v>
      </c>
      <c r="AJ30" s="332"/>
      <c r="AK30" s="351"/>
      <c r="AM30" s="334"/>
      <c r="AN30" s="331"/>
      <c r="AO30" s="332" t="s">
        <v>485</v>
      </c>
      <c r="AP30" s="332"/>
      <c r="AQ30" s="351"/>
    </row>
    <row r="31" spans="1:43" x14ac:dyDescent="0.2">
      <c r="AA31" s="356"/>
      <c r="AB31" s="356"/>
      <c r="AC31" s="357"/>
      <c r="AD31" s="358"/>
      <c r="AE31" s="358"/>
      <c r="AG31" s="359"/>
      <c r="AH31" s="360"/>
      <c r="AI31" s="360"/>
      <c r="AJ31" s="360"/>
      <c r="AK31" s="361"/>
      <c r="AM31" s="359"/>
      <c r="AN31" s="360"/>
      <c r="AO31" s="360"/>
      <c r="AP31" s="360"/>
      <c r="AQ31" s="361"/>
    </row>
  </sheetData>
  <sheetProtection password="892C" sheet="1" objects="1" scenarios="1"/>
  <phoneticPr fontId="15" type="noConversion"/>
  <pageMargins left="0.39370078740157483" right="0.39370078740157483" top="0.39370078740157483" bottom="0.39370078740157483" header="0.31496062992125984" footer="0.31496062992125984"/>
  <pageSetup paperSize="9" scale="2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btnSheet01">
              <controlPr defaultSize="0" autoFill="0" autoPict="0" macro="[0]!GoShee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3794" r:id="rId5" name="btnSheet02a">
              <controlPr defaultSize="0" autoFill="0" autoPict="0" macro="[0]!GoSheet">
                <anchor moveWithCells="1">
                  <from>
                    <xdr:col>4</xdr:col>
                    <xdr:colOff>0</xdr:colOff>
                    <xdr:row>18</xdr:row>
                    <xdr:rowOff>0</xdr:rowOff>
                  </from>
                  <to>
                    <xdr:col>5</xdr:col>
                    <xdr:colOff>0</xdr:colOff>
                    <xdr:row>18</xdr:row>
                    <xdr:rowOff>361950</xdr:rowOff>
                  </to>
                </anchor>
              </controlPr>
            </control>
          </mc:Choice>
        </mc:AlternateContent>
        <mc:AlternateContent xmlns:mc="http://schemas.openxmlformats.org/markup-compatibility/2006">
          <mc:Choice Requires="x14">
            <control shapeId="33795" r:id="rId6" name="btnSheet03">
              <controlPr defaultSize="0" autoFill="0" autoPict="0" macro="[0]!GoSheet">
                <anchor moveWithCells="1">
                  <from>
                    <xdr:col>8</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33796" r:id="rId7" name="btnSheet04">
              <controlPr defaultSize="0" autoFill="0" autoPict="0" macro="[0]!GoSheet">
                <anchor moveWithCells="1">
                  <from>
                    <xdr:col>2</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33797" r:id="rId8" name="btnSheet_TS01">
              <controlPr defaultSize="0" autoFill="0" autoPict="0" macro="[0]!GoSheet">
                <anchor moveWithCells="1">
                  <from>
                    <xdr:col>2</xdr:col>
                    <xdr:colOff>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33798" r:id="rId9" name="btnSheet_TS05">
              <controlPr defaultSize="0" autoFill="0" autoPict="0" macro="[0]!GoSheet">
                <anchor moveWithCells="1">
                  <from>
                    <xdr:col>2</xdr:col>
                    <xdr:colOff>0</xdr:colOff>
                    <xdr:row>11</xdr:row>
                    <xdr:rowOff>0</xdr:rowOff>
                  </from>
                  <to>
                    <xdr:col>3</xdr:col>
                    <xdr:colOff>0</xdr:colOff>
                    <xdr:row>12</xdr:row>
                    <xdr:rowOff>0</xdr:rowOff>
                  </to>
                </anchor>
              </controlPr>
            </control>
          </mc:Choice>
        </mc:AlternateContent>
        <mc:AlternateContent xmlns:mc="http://schemas.openxmlformats.org/markup-compatibility/2006">
          <mc:Choice Requires="x14">
            <control shapeId="33800" r:id="rId10" name="btnSheet_TS02">
              <controlPr defaultSize="0" autoFill="0" autoPict="0" macro="[0]!GoSheet">
                <anchor moveWithCells="1">
                  <from>
                    <xdr:col>4</xdr:col>
                    <xdr:colOff>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33801" r:id="rId11" name="btnSheet_TS06">
              <controlPr defaultSize="0" autoFill="0" autoPict="0" macro="[0]!GoSheet">
                <anchor moveWithCells="1">
                  <from>
                    <xdr:col>4</xdr:col>
                    <xdr:colOff>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33803" r:id="rId12" name="btnSheet_TS04">
              <controlPr defaultSize="0" autoFill="0" autoPict="0" macro="[0]!GoSheet">
                <anchor moveWithCells="1">
                  <from>
                    <xdr:col>8</xdr:col>
                    <xdr:colOff>9525</xdr:colOff>
                    <xdr:row>9</xdr:row>
                    <xdr:rowOff>0</xdr:rowOff>
                  </from>
                  <to>
                    <xdr:col>9</xdr:col>
                    <xdr:colOff>9525</xdr:colOff>
                    <xdr:row>10</xdr:row>
                    <xdr:rowOff>0</xdr:rowOff>
                  </to>
                </anchor>
              </controlPr>
            </control>
          </mc:Choice>
        </mc:AlternateContent>
        <mc:AlternateContent xmlns:mc="http://schemas.openxmlformats.org/markup-compatibility/2006">
          <mc:Choice Requires="x14">
            <control shapeId="33804" r:id="rId13" name="btnSheet_TS08">
              <controlPr defaultSize="0" autoFill="0" autoPict="0" macro="[0]!GoSheet">
                <anchor moveWithCells="1">
                  <from>
                    <xdr:col>8</xdr:col>
                    <xdr:colOff>9525</xdr:colOff>
                    <xdr:row>11</xdr:row>
                    <xdr:rowOff>0</xdr:rowOff>
                  </from>
                  <to>
                    <xdr:col>9</xdr:col>
                    <xdr:colOff>9525</xdr:colOff>
                    <xdr:row>12</xdr:row>
                    <xdr:rowOff>0</xdr:rowOff>
                  </to>
                </anchor>
              </controlPr>
            </control>
          </mc:Choice>
        </mc:AlternateContent>
        <mc:AlternateContent xmlns:mc="http://schemas.openxmlformats.org/markup-compatibility/2006">
          <mc:Choice Requires="x14">
            <control shapeId="33813" r:id="rId14" name="Drop Down 21">
              <controlPr defaultSize="0" autoLine="0" autoPict="0" macro="[0]!ChangeYear">
                <anchor moveWithCells="1">
                  <from>
                    <xdr:col>5</xdr:col>
                    <xdr:colOff>361950</xdr:colOff>
                    <xdr:row>16</xdr:row>
                    <xdr:rowOff>76200</xdr:rowOff>
                  </from>
                  <to>
                    <xdr:col>7</xdr:col>
                    <xdr:colOff>0</xdr:colOff>
                    <xdr:row>16</xdr:row>
                    <xdr:rowOff>295275</xdr:rowOff>
                  </to>
                </anchor>
              </controlPr>
            </control>
          </mc:Choice>
        </mc:AlternateContent>
        <mc:AlternateContent xmlns:mc="http://schemas.openxmlformats.org/markup-compatibility/2006">
          <mc:Choice Requires="x14">
            <control shapeId="33815" r:id="rId15" name="Button 23">
              <controlPr defaultSize="0" autoFill="0" autoPict="0" macro="[0]!CheckData">
                <anchor moveWithCells="1">
                  <from>
                    <xdr:col>6</xdr:col>
                    <xdr:colOff>0</xdr:colOff>
                    <xdr:row>3</xdr:row>
                    <xdr:rowOff>123825</xdr:rowOff>
                  </from>
                  <to>
                    <xdr:col>7</xdr:col>
                    <xdr:colOff>0</xdr:colOff>
                    <xdr:row>6</xdr:row>
                    <xdr:rowOff>38100</xdr:rowOff>
                  </to>
                </anchor>
              </controlPr>
            </control>
          </mc:Choice>
        </mc:AlternateContent>
        <mc:AlternateContent xmlns:mc="http://schemas.openxmlformats.org/markup-compatibility/2006">
          <mc:Choice Requires="x14">
            <control shapeId="33817" r:id="rId16" name="btnSheet_TS03">
              <controlPr defaultSize="0" autoFill="0" autoPict="0" macro="[0]!GoSheet">
                <anchor moveWithCells="1">
                  <from>
                    <xdr:col>6</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33818" r:id="rId17" name="btnSheet_TS07">
              <controlPr defaultSize="0" autoFill="0" autoPict="0" macro="[0]!GoSheet">
                <anchor moveWithCells="1">
                  <from>
                    <xdr:col>6</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33822" r:id="rId18" name="btnSheet05">
              <controlPr defaultSize="0" autoFill="0" autoPict="0" macro="[0]!GoSheet">
                <anchor moveWithCells="1">
                  <from>
                    <xdr:col>4</xdr:col>
                    <xdr:colOff>0</xdr:colOff>
                    <xdr:row>20</xdr:row>
                    <xdr:rowOff>0</xdr:rowOff>
                  </from>
                  <to>
                    <xdr:col>5</xdr:col>
                    <xdr:colOff>0</xdr:colOff>
                    <xdr:row>21</xdr:row>
                    <xdr:rowOff>0</xdr:rowOff>
                  </to>
                </anchor>
              </controlPr>
            </control>
          </mc:Choice>
        </mc:AlternateContent>
        <mc:AlternateContent xmlns:mc="http://schemas.openxmlformats.org/markup-compatibility/2006">
          <mc:Choice Requires="x14">
            <control shapeId="33823" r:id="rId19" name="btnSheet02b">
              <controlPr defaultSize="0" autoFill="0" autoPict="0" macro="[0]!GoSheet">
                <anchor moveWithCells="1">
                  <from>
                    <xdr:col>6</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33830" r:id="rId20" name="btnSheet99">
              <controlPr defaultSize="0" autoFill="0" autoPict="0" macro="[0]!GoSheet">
                <anchor moveWithCells="1">
                  <from>
                    <xdr:col>2</xdr:col>
                    <xdr:colOff>0</xdr:colOff>
                    <xdr:row>22</xdr:row>
                    <xdr:rowOff>0</xdr:rowOff>
                  </from>
                  <to>
                    <xdr:col>3</xdr:col>
                    <xdr:colOff>0</xdr:colOff>
                    <xdr:row>23</xdr:row>
                    <xdr:rowOff>0</xdr:rowOff>
                  </to>
                </anchor>
              </controlPr>
            </control>
          </mc:Choice>
        </mc:AlternateContent>
        <mc:AlternateContent xmlns:mc="http://schemas.openxmlformats.org/markup-compatibility/2006">
          <mc:Choice Requires="x14">
            <control shapeId="33837" r:id="rId21" name="btnImport">
              <controlPr defaultSize="0" autoFill="0" autoPict="0" macro="[0]!BeginImportSansHidden">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33838" r:id="rId22" name="btnExport">
              <controlPr defaultSize="0" autoFill="0" autoPict="0" macro="[0]!ExportWithoutZeros">
                <anchor moveWithCells="1">
                  <from>
                    <xdr:col>4</xdr:col>
                    <xdr:colOff>0</xdr:colOff>
                    <xdr:row>26</xdr:row>
                    <xdr:rowOff>0</xdr:rowOff>
                  </from>
                  <to>
                    <xdr:col>5</xdr:col>
                    <xdr:colOff>0</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1">
    <tabColor indexed="43"/>
    <pageSetUpPr fitToPage="1"/>
  </sheetPr>
  <dimension ref="A1:BZ40"/>
  <sheetViews>
    <sheetView showGridLines="0" rightToLeft="1" tabSelected="1" workbookViewId="0">
      <pane xSplit="4" ySplit="5" topLeftCell="E6" activePane="bottomRight" state="frozen"/>
      <selection activeCell="J27" sqref="J27"/>
      <selection pane="topRight" activeCell="J27" sqref="J27"/>
      <selection pane="bottomLeft" activeCell="J27" sqref="J27"/>
      <selection pane="bottomRight" activeCell="G9" sqref="G9"/>
    </sheetView>
  </sheetViews>
  <sheetFormatPr defaultColWidth="11.42578125" defaultRowHeight="12.75" x14ac:dyDescent="0.2"/>
  <cols>
    <col min="1" max="1" width="10" style="3" hidden="1" customWidth="1"/>
    <col min="2" max="2" width="12.7109375" style="3" hidden="1" customWidth="1"/>
    <col min="3" max="3" width="40.28515625" style="3" customWidth="1"/>
    <col min="4" max="4" width="3.5703125" style="16" customWidth="1"/>
    <col min="5" max="8" width="15.7109375" style="3" customWidth="1"/>
    <col min="9" max="9" width="12" style="3" customWidth="1"/>
    <col min="10" max="22" width="11.42578125" style="3" customWidth="1"/>
    <col min="23" max="24" width="11.42578125" customWidth="1"/>
    <col min="25" max="26" width="11.42578125" style="3" customWidth="1"/>
    <col min="27" max="27" width="40.28515625" style="3" hidden="1" customWidth="1"/>
    <col min="28" max="28" width="2.7109375" style="3" hidden="1" customWidth="1"/>
    <col min="29" max="52" width="11.42578125" style="3" hidden="1" customWidth="1"/>
    <col min="53" max="53" width="28.7109375" style="3" hidden="1" customWidth="1"/>
    <col min="54" max="54" width="2.7109375" style="3" hidden="1" customWidth="1"/>
    <col min="55" max="78" width="11.42578125" style="3" hidden="1" customWidth="1"/>
    <col min="79" max="16384" width="11.42578125" style="3"/>
  </cols>
  <sheetData>
    <row r="1" spans="1:58" ht="30" customHeight="1" thickBot="1" x14ac:dyDescent="0.3">
      <c r="A1" s="228"/>
      <c r="C1" s="481">
        <f>ChosenYear</f>
        <v>2012</v>
      </c>
      <c r="D1" s="2"/>
      <c r="E1" s="465" t="s">
        <v>1043</v>
      </c>
      <c r="F1" s="27"/>
      <c r="G1" s="27"/>
      <c r="H1" s="27"/>
      <c r="I1" s="1"/>
      <c r="AA1" s="52" t="s">
        <v>987</v>
      </c>
      <c r="BA1" s="52" t="s">
        <v>164</v>
      </c>
    </row>
    <row r="2" spans="1:58" ht="24" customHeight="1" x14ac:dyDescent="0.2">
      <c r="A2" s="228"/>
      <c r="B2" s="540" t="s">
        <v>315</v>
      </c>
      <c r="C2" s="496" t="str">
        <f>Country</f>
        <v>Country</v>
      </c>
      <c r="D2" s="2"/>
      <c r="E2" s="703" t="s">
        <v>604</v>
      </c>
      <c r="F2" s="703" t="s">
        <v>660</v>
      </c>
      <c r="G2" s="703" t="s">
        <v>605</v>
      </c>
      <c r="H2" s="538"/>
      <c r="I2" s="1"/>
    </row>
    <row r="3" spans="1:58" ht="13.5" thickBot="1" x14ac:dyDescent="0.25">
      <c r="C3" s="450"/>
      <c r="D3" s="451"/>
      <c r="E3" s="452"/>
      <c r="F3" s="453"/>
      <c r="G3" s="454"/>
      <c r="H3" s="454"/>
      <c r="I3" s="1"/>
    </row>
    <row r="4" spans="1:58" s="6" customFormat="1" ht="34.5" customHeight="1" x14ac:dyDescent="0.2">
      <c r="C4" s="270"/>
      <c r="D4" s="271"/>
      <c r="E4" s="849" t="s">
        <v>1044</v>
      </c>
      <c r="F4" s="849" t="s">
        <v>1045</v>
      </c>
      <c r="G4" s="850" t="s">
        <v>1046</v>
      </c>
      <c r="H4" s="851" t="s">
        <v>1047</v>
      </c>
      <c r="I4" s="5"/>
      <c r="W4"/>
      <c r="X4"/>
      <c r="AC4" s="73" t="s">
        <v>372</v>
      </c>
      <c r="AD4" s="812" t="s">
        <v>986</v>
      </c>
      <c r="AE4" s="74" t="s">
        <v>371</v>
      </c>
      <c r="AF4" s="75" t="s">
        <v>370</v>
      </c>
      <c r="BC4" s="291" t="s">
        <v>367</v>
      </c>
      <c r="BD4" s="73" t="s">
        <v>165</v>
      </c>
      <c r="BE4" s="74" t="s">
        <v>368</v>
      </c>
      <c r="BF4" s="74" t="s">
        <v>369</v>
      </c>
    </row>
    <row r="5" spans="1:58" s="2" customFormat="1" ht="12.75" customHeight="1" thickBot="1" x14ac:dyDescent="0.25">
      <c r="A5" s="539" t="s">
        <v>312</v>
      </c>
      <c r="B5" s="539" t="s">
        <v>311</v>
      </c>
      <c r="C5" s="48"/>
      <c r="D5" s="7"/>
      <c r="E5" s="8" t="s">
        <v>544</v>
      </c>
      <c r="F5" s="8" t="s">
        <v>545</v>
      </c>
      <c r="G5" s="8" t="s">
        <v>546</v>
      </c>
      <c r="H5" s="9" t="s">
        <v>547</v>
      </c>
      <c r="I5" s="10"/>
      <c r="W5"/>
      <c r="X5"/>
    </row>
    <row r="6" spans="1:58" s="6" customFormat="1" ht="18.95" customHeight="1" thickBot="1" x14ac:dyDescent="0.25">
      <c r="A6" s="6" t="s">
        <v>314</v>
      </c>
      <c r="B6" s="33" t="s">
        <v>594</v>
      </c>
      <c r="C6" s="852" t="s">
        <v>1048</v>
      </c>
      <c r="D6" s="545">
        <v>1</v>
      </c>
      <c r="E6" s="565">
        <v>0</v>
      </c>
      <c r="F6" s="565">
        <v>0</v>
      </c>
      <c r="G6" s="565">
        <v>0</v>
      </c>
      <c r="H6" s="566">
        <f t="shared" ref="H6:H14" si="0">G6*90%</f>
        <v>0</v>
      </c>
      <c r="I6" s="5"/>
      <c r="W6"/>
      <c r="X6"/>
      <c r="AA6" s="289" t="s">
        <v>959</v>
      </c>
      <c r="AB6" s="427" t="s">
        <v>690</v>
      </c>
      <c r="AC6" s="428"/>
      <c r="AD6" s="256"/>
      <c r="AE6" s="178"/>
      <c r="AF6" s="280">
        <f t="shared" ref="AF6:AF14" si="1">AE6*90%</f>
        <v>0</v>
      </c>
      <c r="BA6" s="257" t="s">
        <v>379</v>
      </c>
    </row>
    <row r="7" spans="1:58" s="6" customFormat="1" ht="18.75" customHeight="1" x14ac:dyDescent="0.2">
      <c r="A7" s="6" t="s">
        <v>314</v>
      </c>
      <c r="B7" s="33" t="s">
        <v>595</v>
      </c>
      <c r="C7" s="559" t="str">
        <f t="shared" ref="C7:C19" si="2">IF(Eng=0,BA7,AA7)</f>
        <v>Associated gas</v>
      </c>
      <c r="D7" s="545">
        <v>2</v>
      </c>
      <c r="E7" s="565">
        <v>0</v>
      </c>
      <c r="F7" s="565">
        <v>0</v>
      </c>
      <c r="G7" s="565">
        <v>0</v>
      </c>
      <c r="H7" s="566">
        <f t="shared" si="0"/>
        <v>0</v>
      </c>
      <c r="I7" s="5"/>
      <c r="W7"/>
      <c r="X7"/>
      <c r="AA7" s="284" t="s">
        <v>960</v>
      </c>
      <c r="AB7" s="45" t="s">
        <v>683</v>
      </c>
      <c r="AC7" s="36"/>
      <c r="AD7" s="37"/>
      <c r="AE7" s="36"/>
      <c r="AF7" s="281">
        <f t="shared" si="1"/>
        <v>0</v>
      </c>
      <c r="BA7" s="558" t="s">
        <v>14</v>
      </c>
    </row>
    <row r="8" spans="1:58" s="6" customFormat="1" ht="18.95" customHeight="1" x14ac:dyDescent="0.2">
      <c r="A8" s="6" t="s">
        <v>314</v>
      </c>
      <c r="B8" s="33" t="s">
        <v>596</v>
      </c>
      <c r="C8" s="560" t="str">
        <f t="shared" si="2"/>
        <v>Non-associated gas</v>
      </c>
      <c r="D8" s="546">
        <v>3</v>
      </c>
      <c r="E8" s="565">
        <v>0</v>
      </c>
      <c r="F8" s="565">
        <v>0</v>
      </c>
      <c r="G8" s="565">
        <v>0</v>
      </c>
      <c r="H8" s="566">
        <f t="shared" si="0"/>
        <v>0</v>
      </c>
      <c r="I8" s="5"/>
      <c r="W8"/>
      <c r="X8"/>
      <c r="AA8" s="285" t="s">
        <v>961</v>
      </c>
      <c r="AB8" s="43" t="s">
        <v>684</v>
      </c>
      <c r="AC8" s="36"/>
      <c r="AD8" s="37"/>
      <c r="AE8" s="36"/>
      <c r="AF8" s="281">
        <f t="shared" si="1"/>
        <v>0</v>
      </c>
      <c r="BA8" s="69" t="s">
        <v>248</v>
      </c>
    </row>
    <row r="9" spans="1:58" s="6" customFormat="1" ht="18.95" customHeight="1" x14ac:dyDescent="0.2">
      <c r="A9" s="6" t="s">
        <v>314</v>
      </c>
      <c r="B9" s="232" t="s">
        <v>143</v>
      </c>
      <c r="C9" s="561" t="str">
        <f t="shared" si="2"/>
        <v>Colliery gas</v>
      </c>
      <c r="D9" s="546">
        <v>4</v>
      </c>
      <c r="E9" s="565">
        <v>0</v>
      </c>
      <c r="F9" s="565">
        <v>0</v>
      </c>
      <c r="G9" s="565">
        <v>0</v>
      </c>
      <c r="H9" s="566">
        <f t="shared" si="0"/>
        <v>0</v>
      </c>
      <c r="I9" s="5"/>
      <c r="W9"/>
      <c r="X9"/>
      <c r="AA9" s="286" t="s">
        <v>962</v>
      </c>
      <c r="AB9" s="43" t="s">
        <v>685</v>
      </c>
      <c r="AC9" s="36"/>
      <c r="AD9" s="37"/>
      <c r="AE9" s="36"/>
      <c r="AF9" s="281">
        <f t="shared" si="1"/>
        <v>0</v>
      </c>
      <c r="BA9" s="72" t="s">
        <v>247</v>
      </c>
    </row>
    <row r="10" spans="1:58" s="6" customFormat="1" ht="18.95" customHeight="1" x14ac:dyDescent="0.2">
      <c r="A10" s="6" t="s">
        <v>314</v>
      </c>
      <c r="B10" s="232" t="s">
        <v>657</v>
      </c>
      <c r="C10" s="852" t="s">
        <v>1248</v>
      </c>
      <c r="D10" s="546">
        <v>5</v>
      </c>
      <c r="E10" s="565">
        <v>0</v>
      </c>
      <c r="F10" s="565">
        <v>0</v>
      </c>
      <c r="G10" s="565">
        <v>0</v>
      </c>
      <c r="H10" s="566">
        <f t="shared" si="0"/>
        <v>0</v>
      </c>
      <c r="I10" s="5"/>
      <c r="W10"/>
      <c r="X10"/>
      <c r="AA10" s="287" t="s">
        <v>963</v>
      </c>
      <c r="AB10" s="43" t="s">
        <v>686</v>
      </c>
      <c r="AC10" s="36"/>
      <c r="AD10" s="37"/>
      <c r="AE10" s="36"/>
      <c r="AF10" s="281">
        <f t="shared" si="1"/>
        <v>0</v>
      </c>
      <c r="BA10" s="258" t="s">
        <v>380</v>
      </c>
    </row>
    <row r="11" spans="1:58" s="6" customFormat="1" ht="18.95" customHeight="1" x14ac:dyDescent="0.2">
      <c r="A11" s="6" t="s">
        <v>314</v>
      </c>
      <c r="B11" s="33" t="s">
        <v>597</v>
      </c>
      <c r="C11" s="547" t="s">
        <v>1049</v>
      </c>
      <c r="D11" s="546">
        <v>6</v>
      </c>
      <c r="E11" s="565">
        <v>0</v>
      </c>
      <c r="F11" s="565">
        <v>0</v>
      </c>
      <c r="G11" s="565">
        <v>0</v>
      </c>
      <c r="H11" s="566">
        <f t="shared" si="0"/>
        <v>0</v>
      </c>
      <c r="I11" s="5"/>
      <c r="W11"/>
      <c r="X11"/>
      <c r="AA11" s="288" t="s">
        <v>964</v>
      </c>
      <c r="AB11" s="43" t="s">
        <v>687</v>
      </c>
      <c r="AC11" s="36"/>
      <c r="AD11" s="37"/>
      <c r="AE11" s="36"/>
      <c r="AF11" s="281">
        <f t="shared" si="1"/>
        <v>0</v>
      </c>
      <c r="BA11" s="259" t="s">
        <v>10</v>
      </c>
    </row>
    <row r="12" spans="1:58" s="6" customFormat="1" ht="18.95" customHeight="1" x14ac:dyDescent="0.2">
      <c r="A12" s="6" t="s">
        <v>314</v>
      </c>
      <c r="B12" s="33" t="s">
        <v>598</v>
      </c>
      <c r="C12" s="547" t="s">
        <v>1050</v>
      </c>
      <c r="D12" s="546">
        <v>7</v>
      </c>
      <c r="E12" s="565">
        <v>0</v>
      </c>
      <c r="F12" s="565">
        <v>0</v>
      </c>
      <c r="G12" s="565">
        <v>0</v>
      </c>
      <c r="H12" s="566">
        <f t="shared" si="0"/>
        <v>0</v>
      </c>
      <c r="I12" s="5"/>
      <c r="W12"/>
      <c r="X12"/>
      <c r="AA12" s="793" t="s">
        <v>965</v>
      </c>
      <c r="AB12" s="43" t="s">
        <v>688</v>
      </c>
      <c r="AC12" s="36"/>
      <c r="AD12" s="37"/>
      <c r="AE12" s="36"/>
      <c r="AF12" s="281">
        <f t="shared" si="1"/>
        <v>0</v>
      </c>
      <c r="BA12" s="259" t="s">
        <v>11</v>
      </c>
    </row>
    <row r="13" spans="1:58" s="6" customFormat="1" ht="18.95" customHeight="1" x14ac:dyDescent="0.2">
      <c r="A13" s="6" t="s">
        <v>314</v>
      </c>
      <c r="B13" s="33" t="s">
        <v>617</v>
      </c>
      <c r="C13" s="547" t="s">
        <v>1051</v>
      </c>
      <c r="D13" s="546">
        <v>8</v>
      </c>
      <c r="E13" s="565">
        <v>0</v>
      </c>
      <c r="F13" s="565">
        <v>0</v>
      </c>
      <c r="G13" s="565">
        <v>0</v>
      </c>
      <c r="H13" s="566">
        <f t="shared" si="0"/>
        <v>0</v>
      </c>
      <c r="I13" s="5"/>
      <c r="W13"/>
      <c r="X13"/>
      <c r="AA13" s="288" t="s">
        <v>966</v>
      </c>
      <c r="AB13" s="43" t="s">
        <v>689</v>
      </c>
      <c r="AC13" s="36"/>
      <c r="AD13" s="37"/>
      <c r="AE13" s="36"/>
      <c r="AF13" s="281">
        <f t="shared" si="1"/>
        <v>0</v>
      </c>
      <c r="BA13" s="259" t="s">
        <v>381</v>
      </c>
    </row>
    <row r="14" spans="1:58" s="6" customFormat="1" ht="18.95" customHeight="1" x14ac:dyDescent="0.2">
      <c r="A14" s="6" t="s">
        <v>314</v>
      </c>
      <c r="B14" s="33" t="s">
        <v>599</v>
      </c>
      <c r="C14" s="547" t="s">
        <v>1052</v>
      </c>
      <c r="D14" s="548">
        <v>9</v>
      </c>
      <c r="E14" s="565">
        <v>0</v>
      </c>
      <c r="F14" s="565">
        <v>0</v>
      </c>
      <c r="G14" s="565">
        <v>0</v>
      </c>
      <c r="H14" s="566">
        <f t="shared" si="0"/>
        <v>0</v>
      </c>
      <c r="I14" s="5"/>
      <c r="W14"/>
      <c r="X14"/>
      <c r="AA14" s="288" t="s">
        <v>967</v>
      </c>
      <c r="AB14" s="44" t="s">
        <v>691</v>
      </c>
      <c r="AC14" s="36"/>
      <c r="AD14" s="37"/>
      <c r="AE14" s="36"/>
      <c r="AF14" s="281">
        <f t="shared" si="1"/>
        <v>0</v>
      </c>
      <c r="BA14" s="259" t="s">
        <v>12</v>
      </c>
    </row>
    <row r="15" spans="1:58" s="6" customFormat="1" ht="18.95" customHeight="1" x14ac:dyDescent="0.2">
      <c r="A15" s="6" t="s">
        <v>314</v>
      </c>
      <c r="B15" s="33" t="s">
        <v>647</v>
      </c>
      <c r="C15" s="547" t="s">
        <v>1053</v>
      </c>
      <c r="D15" s="546">
        <v>10</v>
      </c>
      <c r="E15" s="567">
        <f>E6+E10+E11-E12-E13+E14</f>
        <v>0</v>
      </c>
      <c r="F15" s="567">
        <f>F6+F10+F11-F12-F13+F14</f>
        <v>0</v>
      </c>
      <c r="G15" s="567">
        <f>ROUND(IF(E15=0,0,(F15/E15)*1000),0)</f>
        <v>0</v>
      </c>
      <c r="H15" s="568">
        <f>G15*90%</f>
        <v>0</v>
      </c>
      <c r="I15" s="5"/>
      <c r="W15"/>
      <c r="X15"/>
      <c r="AA15" s="288" t="s">
        <v>968</v>
      </c>
      <c r="AB15" s="43" t="s">
        <v>692</v>
      </c>
      <c r="AC15" s="87">
        <f>AC6+AC10+AC11-AC12-AC13+AC14</f>
        <v>0</v>
      </c>
      <c r="AD15" s="88">
        <f>AD6+AD10+AD11-AD12-AD13+AD14</f>
        <v>0</v>
      </c>
      <c r="AE15" s="87">
        <f>ROUND(IF(AC15=0,0,(AD15/AC15)*1000),0)</f>
        <v>0</v>
      </c>
      <c r="AF15" s="89">
        <f>AE15*90%</f>
        <v>0</v>
      </c>
      <c r="BA15" s="259" t="s">
        <v>382</v>
      </c>
    </row>
    <row r="16" spans="1:58" s="6" customFormat="1" ht="18.95" customHeight="1" x14ac:dyDescent="0.2">
      <c r="A16" s="6" t="s">
        <v>314</v>
      </c>
      <c r="B16" s="33" t="s">
        <v>600</v>
      </c>
      <c r="C16" s="547" t="s">
        <v>1055</v>
      </c>
      <c r="D16" s="546">
        <v>11</v>
      </c>
      <c r="E16" s="567">
        <f>E15-E17</f>
        <v>0</v>
      </c>
      <c r="F16" s="567">
        <f>F15-F17</f>
        <v>0</v>
      </c>
      <c r="G16" s="569"/>
      <c r="H16" s="570"/>
      <c r="I16" s="5"/>
      <c r="W16"/>
      <c r="X16"/>
      <c r="AA16" s="288" t="s">
        <v>969</v>
      </c>
      <c r="AB16" s="43" t="s">
        <v>693</v>
      </c>
      <c r="AC16" s="189">
        <f>AC15-AC17</f>
        <v>0</v>
      </c>
      <c r="AD16" s="189">
        <f>AD15-AD17</f>
        <v>0</v>
      </c>
      <c r="AE16" s="38"/>
      <c r="AF16" s="39"/>
      <c r="BA16" s="259" t="s">
        <v>383</v>
      </c>
    </row>
    <row r="17" spans="1:53" s="6" customFormat="1" ht="18.95" customHeight="1" thickBot="1" x14ac:dyDescent="0.25">
      <c r="A17" s="6" t="s">
        <v>314</v>
      </c>
      <c r="B17" s="33" t="s">
        <v>141</v>
      </c>
      <c r="C17" s="798" t="s">
        <v>1054</v>
      </c>
      <c r="D17" s="552">
        <v>12</v>
      </c>
      <c r="E17" s="799">
        <v>0</v>
      </c>
      <c r="F17" s="799">
        <v>0</v>
      </c>
      <c r="G17" s="799">
        <v>0</v>
      </c>
      <c r="H17" s="800">
        <f>G17*90%</f>
        <v>0</v>
      </c>
      <c r="I17" s="5"/>
      <c r="W17"/>
      <c r="X17"/>
      <c r="AA17" s="288" t="s">
        <v>970</v>
      </c>
      <c r="AB17" s="43" t="s">
        <v>694</v>
      </c>
      <c r="AC17" s="190"/>
      <c r="AD17" s="191"/>
      <c r="AE17" s="190"/>
      <c r="AF17" s="89">
        <f>AE17*90%</f>
        <v>0</v>
      </c>
      <c r="BA17" s="259" t="s">
        <v>13</v>
      </c>
    </row>
    <row r="18" spans="1:53" s="6" customFormat="1" ht="18.95" customHeight="1" thickBot="1" x14ac:dyDescent="0.25">
      <c r="A18"/>
      <c r="B18"/>
      <c r="C18"/>
      <c r="D18"/>
      <c r="E18"/>
      <c r="F18"/>
      <c r="G18"/>
      <c r="H18"/>
      <c r="I18"/>
      <c r="W18"/>
      <c r="X18"/>
      <c r="Z18"/>
      <c r="AA18"/>
      <c r="AB18"/>
      <c r="AC18"/>
      <c r="AD18"/>
      <c r="AE18"/>
      <c r="AF18"/>
      <c r="AG18"/>
      <c r="BA18" s="797"/>
    </row>
    <row r="19" spans="1:53" s="6" customFormat="1" ht="18.95" customHeight="1" x14ac:dyDescent="0.2">
      <c r="B19" s="232"/>
      <c r="C19" s="801" t="str">
        <f t="shared" si="2"/>
        <v>Recoverable gas</v>
      </c>
      <c r="D19" s="802"/>
      <c r="E19" s="803"/>
      <c r="F19" s="803"/>
      <c r="G19" s="804"/>
      <c r="H19" s="805"/>
      <c r="I19" s="5"/>
      <c r="W19"/>
      <c r="X19"/>
      <c r="AA19" s="794" t="s">
        <v>971</v>
      </c>
      <c r="AB19" s="806"/>
      <c r="AC19" s="807"/>
      <c r="AD19" s="807"/>
      <c r="AE19" s="808"/>
      <c r="AF19" s="809"/>
      <c r="BA19" s="260" t="s">
        <v>634</v>
      </c>
    </row>
    <row r="20" spans="1:53" s="6" customFormat="1" ht="18.95" customHeight="1" x14ac:dyDescent="0.2">
      <c r="A20" s="6" t="s">
        <v>314</v>
      </c>
      <c r="B20" s="35" t="s">
        <v>601</v>
      </c>
      <c r="C20" s="550" t="s">
        <v>1056</v>
      </c>
      <c r="D20" s="545">
        <v>13</v>
      </c>
      <c r="E20" s="572">
        <v>0</v>
      </c>
      <c r="F20" s="572">
        <v>0</v>
      </c>
      <c r="G20" s="572">
        <v>0</v>
      </c>
      <c r="H20" s="680">
        <f>G20*90%</f>
        <v>0</v>
      </c>
      <c r="I20" s="5"/>
      <c r="W20"/>
      <c r="X20"/>
      <c r="AA20" s="289" t="s">
        <v>904</v>
      </c>
      <c r="AB20" s="545">
        <v>13</v>
      </c>
      <c r="AC20" s="185"/>
      <c r="AD20" s="186"/>
      <c r="AE20" s="41"/>
      <c r="AF20" s="41">
        <f>AE20*90%</f>
        <v>0</v>
      </c>
      <c r="BA20" s="50" t="s">
        <v>1021</v>
      </c>
    </row>
    <row r="21" spans="1:53" s="6" customFormat="1" ht="18.95" customHeight="1" x14ac:dyDescent="0.2">
      <c r="A21" s="6" t="s">
        <v>314</v>
      </c>
      <c r="B21" s="35" t="s">
        <v>586</v>
      </c>
      <c r="C21" s="550" t="s">
        <v>1057</v>
      </c>
      <c r="D21" s="545">
        <v>14</v>
      </c>
      <c r="E21" s="776">
        <v>0</v>
      </c>
      <c r="F21" s="776">
        <v>0</v>
      </c>
      <c r="G21" s="776">
        <v>0</v>
      </c>
      <c r="H21" s="777">
        <f>G21*90%</f>
        <v>0</v>
      </c>
      <c r="I21" s="5"/>
      <c r="W21"/>
      <c r="X21"/>
      <c r="AA21" s="289" t="s">
        <v>905</v>
      </c>
      <c r="AB21" s="545">
        <v>14</v>
      </c>
      <c r="AC21" s="778"/>
      <c r="AD21" s="779"/>
      <c r="AE21" s="780"/>
      <c r="AF21" s="780"/>
      <c r="BA21" s="781" t="s">
        <v>1022</v>
      </c>
    </row>
    <row r="22" spans="1:53" s="6" customFormat="1" ht="18.95" customHeight="1" x14ac:dyDescent="0.2">
      <c r="A22" s="6" t="s">
        <v>314</v>
      </c>
      <c r="B22" s="782" t="s">
        <v>901</v>
      </c>
      <c r="C22" s="783" t="s">
        <v>1059</v>
      </c>
      <c r="D22" s="784">
        <v>15</v>
      </c>
      <c r="E22" s="776">
        <v>0</v>
      </c>
      <c r="F22" s="776">
        <v>0</v>
      </c>
      <c r="G22" s="776">
        <v>0</v>
      </c>
      <c r="H22" s="777">
        <f>G22*90%</f>
        <v>0</v>
      </c>
      <c r="I22" s="5"/>
      <c r="W22"/>
      <c r="X22"/>
      <c r="AA22" s="289" t="s">
        <v>902</v>
      </c>
      <c r="AB22" s="784">
        <v>15</v>
      </c>
      <c r="AC22" s="778"/>
      <c r="AD22" s="779"/>
      <c r="AE22" s="780"/>
      <c r="AF22" s="780"/>
      <c r="BA22" s="828" t="s">
        <v>1023</v>
      </c>
    </row>
    <row r="23" spans="1:53" s="6" customFormat="1" ht="18.95" customHeight="1" thickBot="1" x14ac:dyDescent="0.25">
      <c r="A23" s="6" t="s">
        <v>314</v>
      </c>
      <c r="B23" s="785" t="s">
        <v>900</v>
      </c>
      <c r="C23" s="786" t="s">
        <v>1058</v>
      </c>
      <c r="D23" s="787">
        <v>16</v>
      </c>
      <c r="E23" s="573">
        <v>0</v>
      </c>
      <c r="F23" s="573">
        <v>0</v>
      </c>
      <c r="G23" s="573">
        <v>0</v>
      </c>
      <c r="H23" s="681">
        <f>G23*90%</f>
        <v>0</v>
      </c>
      <c r="I23" s="5"/>
      <c r="W23"/>
      <c r="X23"/>
      <c r="AA23" s="289" t="s">
        <v>903</v>
      </c>
      <c r="AB23" s="787">
        <v>16</v>
      </c>
      <c r="AC23" s="185"/>
      <c r="AD23" s="186"/>
      <c r="AE23" s="41"/>
      <c r="AF23" s="41">
        <f>AE23*90%</f>
        <v>0</v>
      </c>
      <c r="BA23" s="829" t="s">
        <v>1024</v>
      </c>
    </row>
    <row r="24" spans="1:53" s="6" customFormat="1" ht="18.95" customHeight="1" x14ac:dyDescent="0.2">
      <c r="B24" s="232"/>
      <c r="C24" s="5"/>
      <c r="D24" s="555"/>
      <c r="E24" s="576"/>
      <c r="F24" s="576"/>
      <c r="G24" s="576"/>
      <c r="H24" s="576"/>
      <c r="I24" s="5"/>
      <c r="W24"/>
      <c r="X24"/>
      <c r="AA24" s="5"/>
      <c r="AB24" s="555"/>
      <c r="AC24" s="40"/>
      <c r="AD24" s="40"/>
      <c r="AE24" s="40"/>
      <c r="AF24" s="40"/>
      <c r="BA24" s="3"/>
    </row>
    <row r="25" spans="1:53" s="6" customFormat="1" ht="18.95" customHeight="1" thickBot="1" x14ac:dyDescent="0.25">
      <c r="B25" s="232"/>
      <c r="C25" s="853" t="s">
        <v>1060</v>
      </c>
      <c r="D25" s="555"/>
      <c r="E25" s="576"/>
      <c r="F25" s="576"/>
      <c r="G25" s="576"/>
      <c r="H25" s="576"/>
      <c r="I25" s="5"/>
      <c r="W25"/>
      <c r="X25"/>
      <c r="AA25" s="795" t="s">
        <v>682</v>
      </c>
      <c r="AB25" s="555"/>
      <c r="AC25" s="40"/>
      <c r="AD25" s="40"/>
      <c r="AE25" s="40"/>
      <c r="AF25" s="40"/>
      <c r="BA25" s="11" t="s">
        <v>682</v>
      </c>
    </row>
    <row r="26" spans="1:53" s="6" customFormat="1" ht="18.95" customHeight="1" x14ac:dyDescent="0.2">
      <c r="A26" s="6" t="s">
        <v>314</v>
      </c>
      <c r="B26" s="33" t="s">
        <v>602</v>
      </c>
      <c r="C26" s="553" t="str">
        <f>IF(Eng=0,BA26,AA26)</f>
        <v>Gas vented</v>
      </c>
      <c r="D26" s="556">
        <v>17</v>
      </c>
      <c r="E26" s="577">
        <v>0</v>
      </c>
      <c r="F26" s="577">
        <v>0</v>
      </c>
      <c r="G26" s="578"/>
      <c r="H26" s="579"/>
      <c r="I26" s="5"/>
      <c r="W26"/>
      <c r="X26"/>
      <c r="AA26" s="289" t="s">
        <v>972</v>
      </c>
      <c r="AB26" s="556">
        <v>17</v>
      </c>
      <c r="AC26" s="172"/>
      <c r="AD26" s="173"/>
      <c r="AE26" s="41"/>
      <c r="AF26" s="42"/>
      <c r="BA26" s="50" t="s">
        <v>635</v>
      </c>
    </row>
    <row r="27" spans="1:53" s="6" customFormat="1" ht="18.95" customHeight="1" thickBot="1" x14ac:dyDescent="0.25">
      <c r="A27" s="6" t="s">
        <v>314</v>
      </c>
      <c r="B27" s="33" t="s">
        <v>603</v>
      </c>
      <c r="C27" s="551" t="str">
        <f>IF(Eng=0,BA27,AA27)</f>
        <v>Gas flared</v>
      </c>
      <c r="D27" s="552">
        <v>18</v>
      </c>
      <c r="E27" s="580">
        <v>0</v>
      </c>
      <c r="F27" s="580">
        <v>0</v>
      </c>
      <c r="G27" s="574"/>
      <c r="H27" s="575"/>
      <c r="I27" s="5"/>
      <c r="W27"/>
      <c r="X27"/>
      <c r="AA27" s="289" t="s">
        <v>973</v>
      </c>
      <c r="AB27" s="552">
        <v>18</v>
      </c>
      <c r="AC27" s="98"/>
      <c r="AD27" s="99"/>
      <c r="AE27" s="82"/>
      <c r="AF27" s="83"/>
      <c r="BA27" s="51" t="s">
        <v>636</v>
      </c>
    </row>
    <row r="28" spans="1:53" ht="18.95" customHeight="1" thickBot="1" x14ac:dyDescent="0.25">
      <c r="B28" s="233"/>
      <c r="C28" s="466" t="str">
        <f>IF(Eng=0,BA28,AA28)</f>
        <v>Memo: Cushion gas</v>
      </c>
      <c r="D28" s="549"/>
      <c r="E28" s="571"/>
      <c r="F28" s="571"/>
      <c r="G28" s="571"/>
      <c r="H28" s="571"/>
      <c r="I28" s="1"/>
      <c r="AA28" s="796" t="s">
        <v>974</v>
      </c>
      <c r="AB28" s="549"/>
      <c r="AC28" s="49"/>
      <c r="AD28" s="49"/>
      <c r="AE28" s="49"/>
      <c r="AF28" s="49"/>
      <c r="BA28" s="196" t="s">
        <v>637</v>
      </c>
    </row>
    <row r="29" spans="1:53" s="6" customFormat="1" ht="18.95" customHeight="1" thickBot="1" x14ac:dyDescent="0.25">
      <c r="A29" s="6" t="s">
        <v>314</v>
      </c>
      <c r="B29" s="232" t="s">
        <v>142</v>
      </c>
      <c r="C29" s="554" t="str">
        <f>IF(Eng=0,BA29,AA29)</f>
        <v>Cushion gas closing stock level</v>
      </c>
      <c r="D29" s="557">
        <v>19</v>
      </c>
      <c r="E29" s="581">
        <v>0</v>
      </c>
      <c r="F29" s="581">
        <v>0</v>
      </c>
      <c r="G29" s="582"/>
      <c r="H29" s="583"/>
      <c r="I29" s="5"/>
      <c r="W29"/>
      <c r="X29"/>
      <c r="AA29" s="289" t="s">
        <v>975</v>
      </c>
      <c r="AB29" s="557">
        <v>19</v>
      </c>
      <c r="AC29" s="100"/>
      <c r="AD29" s="101"/>
      <c r="AE29" s="102"/>
      <c r="AF29" s="103"/>
      <c r="BA29" s="84" t="s">
        <v>638</v>
      </c>
    </row>
    <row r="30" spans="1:53" ht="13.5" customHeight="1" x14ac:dyDescent="0.2">
      <c r="B30" s="233"/>
      <c r="C30" s="14"/>
      <c r="D30" s="549"/>
      <c r="E30" s="584"/>
      <c r="F30" s="584"/>
      <c r="G30" s="584"/>
      <c r="H30" s="584"/>
      <c r="I30" s="1"/>
      <c r="AA30" s="14"/>
      <c r="AB30" s="549"/>
      <c r="AC30" s="13"/>
      <c r="AD30" s="13"/>
      <c r="AE30" s="13"/>
      <c r="AF30" s="13"/>
      <c r="BA30" s="242"/>
    </row>
    <row r="31" spans="1:53" ht="13.5" customHeight="1" thickBot="1" x14ac:dyDescent="0.25">
      <c r="B31" s="233"/>
      <c r="C31" s="467" t="s">
        <v>1249</v>
      </c>
      <c r="D31" s="549"/>
      <c r="E31" s="584"/>
      <c r="F31" s="584"/>
      <c r="G31" s="584"/>
      <c r="H31" s="584"/>
      <c r="I31" s="1"/>
      <c r="AA31" s="199" t="s">
        <v>976</v>
      </c>
      <c r="AB31" s="549"/>
      <c r="AC31" s="13"/>
      <c r="AD31" s="13"/>
      <c r="AE31" s="13"/>
      <c r="AF31" s="13"/>
      <c r="BA31" s="199" t="s">
        <v>160</v>
      </c>
    </row>
    <row r="32" spans="1:53" ht="18.75" customHeight="1" x14ac:dyDescent="0.2">
      <c r="A32" s="6" t="s">
        <v>314</v>
      </c>
      <c r="B32" s="232" t="s">
        <v>618</v>
      </c>
      <c r="C32" s="562" t="s">
        <v>1062</v>
      </c>
      <c r="D32" s="556">
        <v>20</v>
      </c>
      <c r="E32" s="585">
        <v>0</v>
      </c>
      <c r="F32" s="585">
        <v>0</v>
      </c>
      <c r="G32" s="585">
        <v>0</v>
      </c>
      <c r="H32" s="677">
        <f>G32*90%</f>
        <v>0</v>
      </c>
      <c r="I32" s="1"/>
      <c r="AA32" s="290" t="s">
        <v>977</v>
      </c>
      <c r="AB32" s="556">
        <v>20</v>
      </c>
      <c r="AC32" s="202"/>
      <c r="AD32" s="202"/>
      <c r="AE32" s="202"/>
      <c r="AF32" s="203">
        <f>AE32*90%</f>
        <v>0</v>
      </c>
      <c r="BA32" s="201" t="s">
        <v>161</v>
      </c>
    </row>
    <row r="33" spans="1:53" ht="18.75" customHeight="1" x14ac:dyDescent="0.2">
      <c r="A33" s="6" t="s">
        <v>314</v>
      </c>
      <c r="B33" s="232" t="s">
        <v>619</v>
      </c>
      <c r="C33" s="563" t="s">
        <v>1063</v>
      </c>
      <c r="D33" s="545">
        <v>21</v>
      </c>
      <c r="E33" s="586">
        <v>0</v>
      </c>
      <c r="F33" s="586">
        <v>0</v>
      </c>
      <c r="G33" s="586">
        <v>0</v>
      </c>
      <c r="H33" s="678">
        <f>G33*90%</f>
        <v>0</v>
      </c>
      <c r="I33" s="1"/>
      <c r="AA33" s="290" t="s">
        <v>978</v>
      </c>
      <c r="AB33" s="545">
        <v>21</v>
      </c>
      <c r="AC33" s="200"/>
      <c r="AD33" s="200"/>
      <c r="AE33" s="200"/>
      <c r="AF33" s="205">
        <f>AE33*90%</f>
        <v>0</v>
      </c>
      <c r="BA33" s="204" t="s">
        <v>162</v>
      </c>
    </row>
    <row r="34" spans="1:53" ht="18.75" customHeight="1" thickBot="1" x14ac:dyDescent="0.25">
      <c r="A34" s="6" t="s">
        <v>314</v>
      </c>
      <c r="B34" s="232" t="s">
        <v>620</v>
      </c>
      <c r="C34" s="564" t="s">
        <v>1061</v>
      </c>
      <c r="D34" s="552">
        <v>22</v>
      </c>
      <c r="E34" s="580">
        <v>0</v>
      </c>
      <c r="F34" s="580">
        <v>0</v>
      </c>
      <c r="G34" s="580">
        <v>0</v>
      </c>
      <c r="H34" s="679">
        <f>G34*90%</f>
        <v>0</v>
      </c>
      <c r="I34" s="1"/>
      <c r="AA34" s="290" t="s">
        <v>979</v>
      </c>
      <c r="AB34" s="552">
        <v>22</v>
      </c>
      <c r="AC34" s="207"/>
      <c r="AD34" s="207"/>
      <c r="AE34" s="207"/>
      <c r="AF34" s="208">
        <f>AE34*90%</f>
        <v>0</v>
      </c>
      <c r="BA34" s="206" t="s">
        <v>163</v>
      </c>
    </row>
    <row r="35" spans="1:53" ht="13.5" customHeight="1" x14ac:dyDescent="0.2">
      <c r="B35" s="233"/>
      <c r="C35" s="210" t="s">
        <v>1065</v>
      </c>
      <c r="D35" s="12"/>
      <c r="E35" s="13"/>
      <c r="F35" s="13"/>
      <c r="G35" s="13"/>
      <c r="H35" s="13"/>
      <c r="I35" s="1"/>
      <c r="AA35" s="210" t="s">
        <v>906</v>
      </c>
      <c r="BA35" s="210" t="s">
        <v>148</v>
      </c>
    </row>
    <row r="36" spans="1:53" ht="12" customHeight="1" x14ac:dyDescent="0.2">
      <c r="C36" s="210" t="s">
        <v>1066</v>
      </c>
      <c r="D36" s="12"/>
      <c r="E36" s="13"/>
      <c r="F36" s="13"/>
      <c r="G36" s="13"/>
      <c r="H36" s="13"/>
      <c r="I36" s="1"/>
      <c r="AA36" s="210" t="s">
        <v>907</v>
      </c>
      <c r="BA36" s="210" t="s">
        <v>150</v>
      </c>
    </row>
    <row r="37" spans="1:53" ht="12" customHeight="1" x14ac:dyDescent="0.2">
      <c r="C37" s="854" t="s">
        <v>1067</v>
      </c>
      <c r="D37" s="4"/>
      <c r="E37" s="15"/>
      <c r="F37" s="15"/>
      <c r="G37" s="15"/>
      <c r="H37" s="15"/>
      <c r="I37" s="1"/>
      <c r="AA37" s="211" t="s">
        <v>908</v>
      </c>
      <c r="BA37" s="211" t="s">
        <v>8</v>
      </c>
    </row>
    <row r="38" spans="1:53" ht="12" customHeight="1" x14ac:dyDescent="0.2">
      <c r="C38" s="211" t="s">
        <v>1064</v>
      </c>
      <c r="D38" s="4"/>
      <c r="E38" s="15"/>
      <c r="F38" s="15"/>
      <c r="G38" s="15"/>
      <c r="H38" s="15"/>
      <c r="I38" s="1"/>
      <c r="AA38" s="211" t="s">
        <v>7</v>
      </c>
      <c r="BA38" s="211" t="s">
        <v>9</v>
      </c>
    </row>
    <row r="39" spans="1:53" x14ac:dyDescent="0.2">
      <c r="C39" s="211"/>
      <c r="AA39" s="788" t="s">
        <v>909</v>
      </c>
    </row>
    <row r="40" spans="1:53" x14ac:dyDescent="0.2">
      <c r="C40" s="211"/>
      <c r="AA40" s="788" t="s">
        <v>910</v>
      </c>
    </row>
  </sheetData>
  <sheetProtection password="892C" sheet="1" objects="1" scenarios="1"/>
  <dataConsolidate/>
  <phoneticPr fontId="15" type="noConversion"/>
  <conditionalFormatting sqref="E6:H17 E19:H34">
    <cfRule type="cellIs" dxfId="48" priority="1" stopIfTrue="1" operator="notEqual">
      <formula>AC6</formula>
    </cfRule>
  </conditionalFormatting>
  <dataValidations count="2">
    <dataValidation type="whole" operator="greaterThanOrEqual" allowBlank="1" showInputMessage="1" showErrorMessage="1" error="Whole numbers only / Nombres entiers uniquement" sqref="E14:F14">
      <formula1>-1000000</formula1>
    </dataValidation>
    <dataValidation type="whole" operator="greaterThanOrEqual" allowBlank="1" showInputMessage="1" showErrorMessage="1" error="Positive whole numbers only / Nombres entiers positifs uniquement" sqref="E32:H34 E6:F13 E20:G23 E26:F27 E29:F29 G6:H14 E17:H17">
      <formula1>0</formula1>
    </dataValidation>
  </dataValidations>
  <printOptions horizontalCentered="1"/>
  <pageMargins left="0.35433070866141736" right="0.35433070866141736" top="0.98425196850393704" bottom="0.98425196850393704" header="0.51181102362204722" footer="0.51181102362204722"/>
  <pageSetup paperSize="9" scale="91"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2" r:id="rId4" name="Button 28">
              <controlPr defaultSize="0" print="0" autoFill="0" autoPict="0" macro="[0]!GotoMenu">
                <anchor moveWithCells="1" sizeWithCells="1">
                  <from>
                    <xdr:col>2</xdr:col>
                    <xdr:colOff>57150</xdr:colOff>
                    <xdr:row>3</xdr:row>
                    <xdr:rowOff>47625</xdr:rowOff>
                  </from>
                  <to>
                    <xdr:col>2</xdr:col>
                    <xdr:colOff>752475</xdr:colOff>
                    <xdr:row>3</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2a">
    <tabColor indexed="43"/>
    <pageSetUpPr fitToPage="1"/>
  </sheetPr>
  <dimension ref="A1:BZ37"/>
  <sheetViews>
    <sheetView showGridLines="0" rightToLeft="1" zoomScale="90" zoomScaleNormal="90" workbookViewId="0">
      <pane xSplit="4" ySplit="5" topLeftCell="E15"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1.42578125" style="1" hidden="1" customWidth="1"/>
    <col min="2" max="2" width="11.85546875" style="1" hidden="1" customWidth="1"/>
    <col min="3" max="3" width="42.42578125" style="1" customWidth="1"/>
    <col min="4" max="4" width="3.7109375" style="4" customWidth="1"/>
    <col min="5" max="5" width="18.7109375" style="1" customWidth="1"/>
    <col min="6" max="20" width="9.140625" style="1"/>
    <col min="26" max="26" width="9.140625" style="1"/>
    <col min="27" max="27" width="41.7109375" style="1" hidden="1" customWidth="1"/>
    <col min="28" max="28" width="2.7109375" style="1" hidden="1" customWidth="1"/>
    <col min="29" max="29" width="13.85546875" style="1" hidden="1" customWidth="1"/>
    <col min="30" max="52" width="9.140625" style="1" hidden="1" customWidth="1"/>
    <col min="53" max="53" width="45.7109375" style="1" hidden="1" customWidth="1"/>
    <col min="54" max="78" width="9.140625" style="1" hidden="1" customWidth="1"/>
    <col min="79" max="16384" width="9.140625" style="1"/>
  </cols>
  <sheetData>
    <row r="1" spans="1:55" ht="30" customHeight="1" thickBot="1" x14ac:dyDescent="0.3">
      <c r="A1" s="229"/>
      <c r="C1" s="481">
        <f>ChosenYear</f>
        <v>2012</v>
      </c>
      <c r="D1" s="903" t="s">
        <v>1069</v>
      </c>
      <c r="E1" s="904"/>
      <c r="F1" s="904"/>
      <c r="AA1" s="52" t="s">
        <v>1013</v>
      </c>
      <c r="BA1" s="52" t="s">
        <v>166</v>
      </c>
    </row>
    <row r="2" spans="1:55" ht="24" customHeight="1" thickBot="1" x14ac:dyDescent="0.25">
      <c r="A2" s="228"/>
      <c r="B2" s="540" t="s">
        <v>315</v>
      </c>
      <c r="C2" s="497" t="str">
        <f>Country</f>
        <v>Country</v>
      </c>
      <c r="E2" s="704" t="s">
        <v>660</v>
      </c>
    </row>
    <row r="3" spans="1:55" ht="15" customHeight="1" x14ac:dyDescent="0.2">
      <c r="A3" s="3"/>
      <c r="B3" s="3"/>
      <c r="C3" s="46"/>
      <c r="D3" s="47"/>
      <c r="E3" s="468" t="s">
        <v>1045</v>
      </c>
      <c r="AC3" s="243" t="s">
        <v>548</v>
      </c>
      <c r="BC3" s="243" t="s">
        <v>167</v>
      </c>
    </row>
    <row r="4" spans="1:55" ht="24" customHeight="1" x14ac:dyDescent="0.2">
      <c r="A4" s="6"/>
      <c r="B4" s="6"/>
      <c r="C4" s="53"/>
      <c r="D4" s="18"/>
      <c r="E4" s="469" t="s">
        <v>1070</v>
      </c>
      <c r="AC4" s="244" t="s">
        <v>105</v>
      </c>
      <c r="BC4" s="244" t="s">
        <v>168</v>
      </c>
    </row>
    <row r="5" spans="1:55" s="10" customFormat="1" ht="12.75" customHeight="1" thickBot="1" x14ac:dyDescent="0.25">
      <c r="A5" s="539" t="s">
        <v>312</v>
      </c>
      <c r="B5" s="539" t="s">
        <v>311</v>
      </c>
      <c r="C5" s="54"/>
      <c r="D5" s="7"/>
      <c r="E5" s="97" t="s">
        <v>544</v>
      </c>
      <c r="U5"/>
      <c r="V5"/>
      <c r="W5"/>
      <c r="X5"/>
      <c r="Y5"/>
    </row>
    <row r="6" spans="1:55" ht="21.75" customHeight="1" thickBot="1" x14ac:dyDescent="0.25">
      <c r="A6" s="33" t="s">
        <v>316</v>
      </c>
      <c r="B6" s="33" t="s">
        <v>48</v>
      </c>
      <c r="C6" s="470" t="s">
        <v>1068</v>
      </c>
      <c r="D6" s="546">
        <v>1</v>
      </c>
      <c r="E6" s="591">
        <f>E7+E19+E30+E31</f>
        <v>0</v>
      </c>
      <c r="AA6" s="55" t="s">
        <v>934</v>
      </c>
      <c r="AB6" s="427" t="s">
        <v>690</v>
      </c>
      <c r="AC6" s="430">
        <f>AC7+AC19+AC30+AC31</f>
        <v>0</v>
      </c>
      <c r="BA6" s="55" t="s">
        <v>504</v>
      </c>
    </row>
    <row r="7" spans="1:55" ht="21.95" customHeight="1" x14ac:dyDescent="0.2">
      <c r="A7" s="33" t="s">
        <v>316</v>
      </c>
      <c r="B7" s="33" t="s">
        <v>606</v>
      </c>
      <c r="C7" s="855" t="s">
        <v>1071</v>
      </c>
      <c r="D7" s="545">
        <v>2</v>
      </c>
      <c r="E7" s="592">
        <f>SUM(E8:E18)</f>
        <v>0</v>
      </c>
      <c r="AA7" s="790" t="s">
        <v>935</v>
      </c>
      <c r="AB7" s="45" t="s">
        <v>683</v>
      </c>
      <c r="AC7" s="429">
        <f>SUM(AC8:AC18)</f>
        <v>0</v>
      </c>
      <c r="BA7" s="56" t="s">
        <v>374</v>
      </c>
    </row>
    <row r="8" spans="1:55" ht="18" customHeight="1" x14ac:dyDescent="0.2">
      <c r="A8" s="33" t="s">
        <v>316</v>
      </c>
      <c r="B8" s="33" t="s">
        <v>627</v>
      </c>
      <c r="C8" s="590" t="s">
        <v>1072</v>
      </c>
      <c r="D8" s="545">
        <v>3</v>
      </c>
      <c r="E8" s="593">
        <v>0</v>
      </c>
      <c r="AA8" s="588" t="s">
        <v>936</v>
      </c>
      <c r="AB8" s="45" t="s">
        <v>684</v>
      </c>
      <c r="AC8" s="106"/>
      <c r="BA8" s="57" t="s">
        <v>505</v>
      </c>
    </row>
    <row r="9" spans="1:55" ht="18" customHeight="1" x14ac:dyDescent="0.2">
      <c r="A9" s="33" t="s">
        <v>316</v>
      </c>
      <c r="B9" s="33" t="s">
        <v>607</v>
      </c>
      <c r="C9" s="590" t="s">
        <v>1073</v>
      </c>
      <c r="D9" s="545">
        <v>4</v>
      </c>
      <c r="E9" s="593">
        <v>0</v>
      </c>
      <c r="AA9" s="588" t="s">
        <v>937</v>
      </c>
      <c r="AB9" s="45" t="s">
        <v>685</v>
      </c>
      <c r="AC9" s="106"/>
      <c r="BA9" s="57" t="s">
        <v>506</v>
      </c>
    </row>
    <row r="10" spans="1:55" ht="18" customHeight="1" x14ac:dyDescent="0.2">
      <c r="A10" s="33" t="s">
        <v>316</v>
      </c>
      <c r="B10" s="33" t="s">
        <v>628</v>
      </c>
      <c r="C10" s="590" t="s">
        <v>1074</v>
      </c>
      <c r="D10" s="545">
        <v>5</v>
      </c>
      <c r="E10" s="593">
        <v>0</v>
      </c>
      <c r="AA10" s="588" t="s">
        <v>938</v>
      </c>
      <c r="AB10" s="45" t="s">
        <v>686</v>
      </c>
      <c r="AC10" s="106"/>
      <c r="BA10" s="57" t="s">
        <v>507</v>
      </c>
    </row>
    <row r="11" spans="1:55" ht="18" customHeight="1" x14ac:dyDescent="0.2">
      <c r="A11" s="33" t="s">
        <v>316</v>
      </c>
      <c r="B11" s="33" t="s">
        <v>608</v>
      </c>
      <c r="C11" s="590" t="s">
        <v>1075</v>
      </c>
      <c r="D11" s="545">
        <v>6</v>
      </c>
      <c r="E11" s="593">
        <v>0</v>
      </c>
      <c r="AA11" s="588" t="s">
        <v>939</v>
      </c>
      <c r="AB11" s="45" t="s">
        <v>687</v>
      </c>
      <c r="AC11" s="106"/>
      <c r="BA11" s="57" t="s">
        <v>171</v>
      </c>
    </row>
    <row r="12" spans="1:55" ht="18" customHeight="1" x14ac:dyDescent="0.2">
      <c r="A12" s="33" t="s">
        <v>316</v>
      </c>
      <c r="B12" s="33" t="s">
        <v>630</v>
      </c>
      <c r="C12" s="590" t="s">
        <v>1076</v>
      </c>
      <c r="D12" s="545">
        <v>7</v>
      </c>
      <c r="E12" s="593">
        <v>0</v>
      </c>
      <c r="AA12" s="588" t="s">
        <v>940</v>
      </c>
      <c r="AB12" s="45" t="s">
        <v>688</v>
      </c>
      <c r="AC12" s="106"/>
      <c r="BA12" s="57" t="s">
        <v>508</v>
      </c>
    </row>
    <row r="13" spans="1:55" ht="18" customHeight="1" x14ac:dyDescent="0.2">
      <c r="A13" s="33" t="s">
        <v>316</v>
      </c>
      <c r="B13" s="33" t="s">
        <v>609</v>
      </c>
      <c r="C13" s="590" t="s">
        <v>1077</v>
      </c>
      <c r="D13" s="545">
        <v>8</v>
      </c>
      <c r="E13" s="593">
        <v>0</v>
      </c>
      <c r="AA13" s="588" t="s">
        <v>941</v>
      </c>
      <c r="AB13" s="45" t="s">
        <v>689</v>
      </c>
      <c r="AC13" s="106"/>
      <c r="BA13" s="57" t="s">
        <v>172</v>
      </c>
    </row>
    <row r="14" spans="1:55" ht="18" customHeight="1" x14ac:dyDescent="0.2">
      <c r="A14" s="33" t="s">
        <v>316</v>
      </c>
      <c r="B14" s="33" t="s">
        <v>610</v>
      </c>
      <c r="C14" s="590" t="s">
        <v>1078</v>
      </c>
      <c r="D14" s="545">
        <v>9</v>
      </c>
      <c r="E14" s="593">
        <v>0</v>
      </c>
      <c r="AA14" s="588" t="s">
        <v>942</v>
      </c>
      <c r="AB14" s="45" t="s">
        <v>691</v>
      </c>
      <c r="AC14" s="106"/>
      <c r="BA14" s="57" t="s">
        <v>249</v>
      </c>
    </row>
    <row r="15" spans="1:55" ht="18" customHeight="1" x14ac:dyDescent="0.2">
      <c r="A15" s="33" t="s">
        <v>316</v>
      </c>
      <c r="B15" s="33" t="s">
        <v>611</v>
      </c>
      <c r="C15" s="590" t="s">
        <v>1079</v>
      </c>
      <c r="D15" s="545">
        <v>10</v>
      </c>
      <c r="E15" s="593">
        <v>0</v>
      </c>
      <c r="AA15" s="588" t="s">
        <v>943</v>
      </c>
      <c r="AB15" s="45" t="s">
        <v>692</v>
      </c>
      <c r="AC15" s="106"/>
      <c r="BA15" s="57" t="s">
        <v>169</v>
      </c>
    </row>
    <row r="16" spans="1:55" ht="18" customHeight="1" x14ac:dyDescent="0.2">
      <c r="A16" s="33" t="s">
        <v>316</v>
      </c>
      <c r="B16" s="33" t="s">
        <v>621</v>
      </c>
      <c r="C16" s="590" t="s">
        <v>1086</v>
      </c>
      <c r="D16" s="545">
        <v>11</v>
      </c>
      <c r="E16" s="587">
        <v>0</v>
      </c>
      <c r="AA16" s="588" t="s">
        <v>944</v>
      </c>
      <c r="AB16" s="45" t="s">
        <v>693</v>
      </c>
      <c r="AC16" s="105"/>
      <c r="BA16" s="57" t="s">
        <v>250</v>
      </c>
    </row>
    <row r="17" spans="1:53" ht="18" customHeight="1" x14ac:dyDescent="0.2">
      <c r="A17" s="33" t="s">
        <v>316</v>
      </c>
      <c r="B17" s="33" t="s">
        <v>631</v>
      </c>
      <c r="C17" s="563" t="str">
        <f t="shared" ref="C17" si="0">IF(Eng=0,BA17,AA17)</f>
        <v>Gas-to-liquids (GTL) plants (Transformation)</v>
      </c>
      <c r="D17" s="545">
        <v>12</v>
      </c>
      <c r="E17" s="593">
        <v>0</v>
      </c>
      <c r="AA17" s="588" t="s">
        <v>945</v>
      </c>
      <c r="AB17" s="45" t="s">
        <v>694</v>
      </c>
      <c r="AC17" s="106"/>
      <c r="BA17" s="57" t="s">
        <v>170</v>
      </c>
    </row>
    <row r="18" spans="1:53" ht="18" customHeight="1" x14ac:dyDescent="0.2">
      <c r="A18" s="33" t="s">
        <v>316</v>
      </c>
      <c r="B18" s="33" t="s">
        <v>612</v>
      </c>
      <c r="C18" s="590" t="s">
        <v>1080</v>
      </c>
      <c r="D18" s="545">
        <v>13</v>
      </c>
      <c r="E18" s="587">
        <v>0</v>
      </c>
      <c r="AA18" s="588" t="s">
        <v>946</v>
      </c>
      <c r="AB18" s="45" t="s">
        <v>695</v>
      </c>
      <c r="AC18" s="105"/>
      <c r="BA18" s="57" t="s">
        <v>362</v>
      </c>
    </row>
    <row r="19" spans="1:53" ht="21.95" customHeight="1" x14ac:dyDescent="0.2">
      <c r="A19" s="33" t="s">
        <v>316</v>
      </c>
      <c r="B19" s="33" t="s">
        <v>613</v>
      </c>
      <c r="C19" s="856" t="s">
        <v>1081</v>
      </c>
      <c r="D19" s="545">
        <v>14</v>
      </c>
      <c r="E19" s="592">
        <f>SUM(E20:E29)</f>
        <v>0</v>
      </c>
      <c r="AA19" s="790" t="s">
        <v>947</v>
      </c>
      <c r="AB19" s="45" t="s">
        <v>696</v>
      </c>
      <c r="AC19" s="104">
        <f>SUM(AC20:AC29)</f>
        <v>0</v>
      </c>
      <c r="BA19" s="56" t="s">
        <v>375</v>
      </c>
    </row>
    <row r="20" spans="1:53" ht="18" customHeight="1" x14ac:dyDescent="0.2">
      <c r="A20" s="33" t="s">
        <v>316</v>
      </c>
      <c r="B20" s="33" t="s">
        <v>643</v>
      </c>
      <c r="C20" s="590" t="s">
        <v>1085</v>
      </c>
      <c r="D20" s="545">
        <v>15</v>
      </c>
      <c r="E20" s="587">
        <v>0</v>
      </c>
      <c r="AA20" s="589" t="s">
        <v>948</v>
      </c>
      <c r="AB20" s="45" t="s">
        <v>697</v>
      </c>
      <c r="AC20" s="105"/>
      <c r="BA20" s="96" t="s">
        <v>253</v>
      </c>
    </row>
    <row r="21" spans="1:53" ht="18" customHeight="1" x14ac:dyDescent="0.2">
      <c r="A21" s="33" t="s">
        <v>316</v>
      </c>
      <c r="B21" s="33" t="s">
        <v>147</v>
      </c>
      <c r="C21" s="590" t="s">
        <v>1082</v>
      </c>
      <c r="D21" s="545">
        <v>16</v>
      </c>
      <c r="E21" s="587">
        <v>0</v>
      </c>
      <c r="AA21" s="589" t="s">
        <v>949</v>
      </c>
      <c r="AB21" s="45" t="s">
        <v>698</v>
      </c>
      <c r="AC21" s="105"/>
      <c r="BA21" s="96" t="s">
        <v>252</v>
      </c>
    </row>
    <row r="22" spans="1:53" ht="18" customHeight="1" x14ac:dyDescent="0.2">
      <c r="A22" s="33" t="s">
        <v>316</v>
      </c>
      <c r="B22" s="33" t="s">
        <v>645</v>
      </c>
      <c r="C22" s="590" t="s">
        <v>1083</v>
      </c>
      <c r="D22" s="545">
        <v>17</v>
      </c>
      <c r="E22" s="587">
        <v>0</v>
      </c>
      <c r="AA22" s="589" t="s">
        <v>950</v>
      </c>
      <c r="AB22" s="45" t="s">
        <v>699</v>
      </c>
      <c r="AC22" s="105"/>
      <c r="BA22" s="96" t="s">
        <v>251</v>
      </c>
    </row>
    <row r="23" spans="1:53" ht="18" customHeight="1" x14ac:dyDescent="0.2">
      <c r="A23" s="33" t="s">
        <v>316</v>
      </c>
      <c r="B23" s="33" t="s">
        <v>614</v>
      </c>
      <c r="C23" s="590" t="s">
        <v>1084</v>
      </c>
      <c r="D23" s="545">
        <v>18</v>
      </c>
      <c r="E23" s="587">
        <v>0</v>
      </c>
      <c r="AA23" s="589" t="s">
        <v>951</v>
      </c>
      <c r="AB23" s="45" t="s">
        <v>700</v>
      </c>
      <c r="AC23" s="105"/>
      <c r="BA23" s="96" t="s">
        <v>169</v>
      </c>
    </row>
    <row r="24" spans="1:53" ht="18" customHeight="1" x14ac:dyDescent="0.2">
      <c r="A24" s="33" t="s">
        <v>316</v>
      </c>
      <c r="B24" s="33" t="s">
        <v>622</v>
      </c>
      <c r="C24" s="590" t="s">
        <v>1087</v>
      </c>
      <c r="D24" s="545">
        <v>19</v>
      </c>
      <c r="E24" s="587">
        <v>0</v>
      </c>
      <c r="AA24" s="589" t="s">
        <v>952</v>
      </c>
      <c r="AB24" s="45" t="s">
        <v>701</v>
      </c>
      <c r="AC24" s="105"/>
      <c r="BA24" s="96" t="s">
        <v>250</v>
      </c>
    </row>
    <row r="25" spans="1:53" ht="18" customHeight="1" x14ac:dyDescent="0.2">
      <c r="A25" s="33" t="s">
        <v>316</v>
      </c>
      <c r="B25" s="33" t="s">
        <v>615</v>
      </c>
      <c r="C25" s="590" t="s">
        <v>1088</v>
      </c>
      <c r="D25" s="545">
        <v>20</v>
      </c>
      <c r="E25" s="587">
        <v>0</v>
      </c>
      <c r="AA25" s="589" t="s">
        <v>953</v>
      </c>
      <c r="AB25" s="45" t="s">
        <v>702</v>
      </c>
      <c r="AC25" s="105"/>
      <c r="BA25" s="96" t="s">
        <v>249</v>
      </c>
    </row>
    <row r="26" spans="1:53" ht="18" customHeight="1" x14ac:dyDescent="0.2">
      <c r="A26" s="33" t="s">
        <v>316</v>
      </c>
      <c r="B26" s="33" t="s">
        <v>644</v>
      </c>
      <c r="C26" s="590" t="s">
        <v>1090</v>
      </c>
      <c r="D26" s="545">
        <v>21</v>
      </c>
      <c r="E26" s="587">
        <v>0</v>
      </c>
      <c r="AA26" s="589" t="s">
        <v>954</v>
      </c>
      <c r="AB26" s="45" t="s">
        <v>703</v>
      </c>
      <c r="AC26" s="105"/>
      <c r="BA26" s="96" t="s">
        <v>246</v>
      </c>
    </row>
    <row r="27" spans="1:53" ht="18" customHeight="1" x14ac:dyDescent="0.2">
      <c r="A27" s="33" t="s">
        <v>316</v>
      </c>
      <c r="B27" s="33" t="s">
        <v>633</v>
      </c>
      <c r="C27" s="590" t="s">
        <v>1089</v>
      </c>
      <c r="D27" s="545">
        <v>22</v>
      </c>
      <c r="E27" s="587">
        <v>0</v>
      </c>
      <c r="AA27" s="589" t="s">
        <v>955</v>
      </c>
      <c r="AB27" s="45" t="s">
        <v>704</v>
      </c>
      <c r="AC27" s="105"/>
      <c r="BA27" s="96" t="s">
        <v>173</v>
      </c>
    </row>
    <row r="28" spans="1:53" ht="18" customHeight="1" x14ac:dyDescent="0.2">
      <c r="A28" s="33" t="s">
        <v>316</v>
      </c>
      <c r="B28" s="33" t="s">
        <v>632</v>
      </c>
      <c r="C28" s="590" t="s">
        <v>1091</v>
      </c>
      <c r="D28" s="545">
        <v>23</v>
      </c>
      <c r="E28" s="587">
        <v>0</v>
      </c>
      <c r="AA28" s="589" t="s">
        <v>956</v>
      </c>
      <c r="AB28" s="45" t="s">
        <v>705</v>
      </c>
      <c r="AC28" s="105"/>
      <c r="BA28" s="96" t="s">
        <v>170</v>
      </c>
    </row>
    <row r="29" spans="1:53" ht="18" customHeight="1" x14ac:dyDescent="0.2">
      <c r="A29" s="33" t="s">
        <v>316</v>
      </c>
      <c r="B29" s="33" t="s">
        <v>21</v>
      </c>
      <c r="C29" s="590" t="s">
        <v>1092</v>
      </c>
      <c r="D29" s="545">
        <v>24</v>
      </c>
      <c r="E29" s="587">
        <v>0</v>
      </c>
      <c r="AA29" s="589" t="s">
        <v>957</v>
      </c>
      <c r="AB29" s="45" t="s">
        <v>706</v>
      </c>
      <c r="AC29" s="105"/>
      <c r="BA29" s="96" t="s">
        <v>361</v>
      </c>
    </row>
    <row r="30" spans="1:53" ht="21.95" customHeight="1" x14ac:dyDescent="0.2">
      <c r="A30" s="33" t="s">
        <v>316</v>
      </c>
      <c r="B30" s="33" t="s">
        <v>22</v>
      </c>
      <c r="C30" s="857" t="s">
        <v>1093</v>
      </c>
      <c r="D30" s="545">
        <v>25</v>
      </c>
      <c r="E30" s="594">
        <v>0</v>
      </c>
      <c r="AA30" s="791" t="s">
        <v>958</v>
      </c>
      <c r="AB30" s="45" t="s">
        <v>707</v>
      </c>
      <c r="AC30" s="188"/>
      <c r="BA30" s="56" t="s">
        <v>174</v>
      </c>
    </row>
    <row r="31" spans="1:53" ht="21.95" customHeight="1" thickBot="1" x14ac:dyDescent="0.25">
      <c r="A31" s="33"/>
      <c r="B31" s="33"/>
      <c r="C31" s="858" t="s">
        <v>1094</v>
      </c>
      <c r="D31" s="552">
        <v>26</v>
      </c>
      <c r="E31" s="595">
        <f>TABLE2b!E6+TABLE2b!F6</f>
        <v>0</v>
      </c>
      <c r="AA31" s="792" t="s">
        <v>914</v>
      </c>
      <c r="AB31" s="209" t="s">
        <v>708</v>
      </c>
      <c r="AC31" s="171">
        <f>TABLE2b!AC6+TABLE2b!AD6</f>
        <v>0</v>
      </c>
      <c r="BA31" s="197" t="s">
        <v>510</v>
      </c>
    </row>
    <row r="32" spans="1:53" ht="12" customHeight="1" x14ac:dyDescent="0.2">
      <c r="C32" s="211" t="s">
        <v>1095</v>
      </c>
      <c r="AA32" s="211" t="s">
        <v>15</v>
      </c>
      <c r="AB32" s="4"/>
      <c r="BA32" s="211" t="s">
        <v>17</v>
      </c>
    </row>
    <row r="33" spans="1:53" s="10" customFormat="1" ht="12" customHeight="1" x14ac:dyDescent="0.2">
      <c r="C33" s="211" t="s">
        <v>1096</v>
      </c>
      <c r="D33" s="4"/>
      <c r="U33"/>
      <c r="V33"/>
      <c r="W33"/>
      <c r="X33"/>
      <c r="Y33"/>
      <c r="AA33" s="211" t="s">
        <v>911</v>
      </c>
      <c r="AB33" s="4"/>
      <c r="AC33" s="1"/>
      <c r="BA33" s="211" t="s">
        <v>639</v>
      </c>
    </row>
    <row r="34" spans="1:53" s="10" customFormat="1" ht="12" customHeight="1" x14ac:dyDescent="0.2">
      <c r="C34" s="211" t="s">
        <v>1097</v>
      </c>
      <c r="D34" s="4"/>
      <c r="U34"/>
      <c r="V34"/>
      <c r="W34"/>
      <c r="X34"/>
      <c r="Y34"/>
      <c r="AA34" s="211" t="s">
        <v>912</v>
      </c>
      <c r="AB34" s="4"/>
      <c r="AC34" s="1"/>
      <c r="BA34" s="211" t="s">
        <v>536</v>
      </c>
    </row>
    <row r="35" spans="1:53" s="10" customFormat="1" ht="12" customHeight="1" x14ac:dyDescent="0.2">
      <c r="A35" s="95"/>
      <c r="B35" s="95"/>
      <c r="C35" s="211" t="s">
        <v>1098</v>
      </c>
      <c r="D35" s="94"/>
      <c r="E35" s="95"/>
      <c r="U35"/>
      <c r="V35"/>
      <c r="W35"/>
      <c r="X35"/>
      <c r="Y35"/>
      <c r="AA35" s="211" t="s">
        <v>16</v>
      </c>
      <c r="AB35" s="4"/>
      <c r="AC35" s="1"/>
      <c r="BA35" s="211" t="s">
        <v>537</v>
      </c>
    </row>
    <row r="36" spans="1:53" s="10" customFormat="1" ht="12" customHeight="1" x14ac:dyDescent="0.2">
      <c r="C36" s="211"/>
      <c r="D36" s="20"/>
      <c r="U36"/>
      <c r="V36"/>
      <c r="W36"/>
      <c r="X36"/>
      <c r="Y36"/>
      <c r="AB36" s="4"/>
      <c r="AC36" s="1"/>
    </row>
    <row r="37" spans="1:53" s="10" customFormat="1" ht="12" customHeight="1" x14ac:dyDescent="0.2">
      <c r="D37" s="20"/>
      <c r="U37"/>
      <c r="V37"/>
      <c r="W37"/>
      <c r="X37"/>
      <c r="Y37"/>
    </row>
  </sheetData>
  <sheetProtection password="892C" sheet="1" objects="1" scenarios="1"/>
  <mergeCells count="1">
    <mergeCell ref="D1:F1"/>
  </mergeCells>
  <phoneticPr fontId="15" type="noConversion"/>
  <conditionalFormatting sqref="E6:E31">
    <cfRule type="cellIs" dxfId="47" priority="1" stopIfTrue="1" operator="notEqual">
      <formula>AC6</formula>
    </cfRule>
  </conditionalFormatting>
  <dataValidations count="1">
    <dataValidation type="whole" operator="greaterThanOrEqual" allowBlank="1" showInputMessage="1" showErrorMessage="1" error="Positive whole numbers only / Nombres entiers positifs uniquement" sqref="E20:E30 E8:E18">
      <formula1>0</formula1>
    </dataValidation>
  </dataValidations>
  <printOptions horizontalCentered="1"/>
  <pageMargins left="0.35433070866141736" right="0.35433070866141736" top="0.98425196850393704" bottom="0.98425196850393704" header="0.51181102362204722" footer="0.51181102362204722"/>
  <pageSetup paperSize="9" scale="9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17" r:id="rId4" name="Button 69">
              <controlPr defaultSize="0" print="0" autoFill="0" autoPict="0" macro="[0]!GotoMenu">
                <anchor moveWithCells="1" sizeWithCells="1">
                  <from>
                    <xdr:col>2</xdr:col>
                    <xdr:colOff>47625</xdr:colOff>
                    <xdr:row>2</xdr:row>
                    <xdr:rowOff>57150</xdr:rowOff>
                  </from>
                  <to>
                    <xdr:col>2</xdr:col>
                    <xdr:colOff>742950</xdr:colOff>
                    <xdr:row>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2b">
    <tabColor indexed="43"/>
    <pageSetUpPr fitToPage="1"/>
  </sheetPr>
  <dimension ref="A1:BZ34"/>
  <sheetViews>
    <sheetView showGridLines="0" rightToLeft="1" zoomScale="90" zoomScaleNormal="90" workbookViewId="0">
      <pane xSplit="4" ySplit="5" topLeftCell="E18" activePane="bottomRight" state="frozen"/>
      <selection activeCell="L15" sqref="L15"/>
      <selection pane="topRight" activeCell="L15" sqref="L15"/>
      <selection pane="bottomLeft" activeCell="L15" sqref="L15"/>
      <selection pane="bottomRight" activeCell="L15" sqref="L15"/>
    </sheetView>
  </sheetViews>
  <sheetFormatPr defaultRowHeight="14.1" customHeight="1" x14ac:dyDescent="0.2"/>
  <cols>
    <col min="1" max="1" width="14.140625" style="1" hidden="1" customWidth="1"/>
    <col min="2" max="2" width="12.28515625" style="10" hidden="1" customWidth="1"/>
    <col min="3" max="3" width="36.7109375" style="1" customWidth="1"/>
    <col min="4" max="4" width="3.7109375" style="4" customWidth="1"/>
    <col min="5" max="6" width="23.5703125" style="1" customWidth="1"/>
    <col min="7" max="7" width="8" style="1" customWidth="1"/>
    <col min="8" max="26" width="9.140625" style="1"/>
    <col min="27" max="27" width="34.140625" style="1" hidden="1" customWidth="1"/>
    <col min="28" max="28" width="9.140625" style="1" hidden="1" customWidth="1"/>
    <col min="29" max="29" width="11.85546875" style="1" hidden="1" customWidth="1"/>
    <col min="30" max="30" width="15" style="1" hidden="1" customWidth="1"/>
    <col min="31" max="52" width="9.140625" style="1" hidden="1" customWidth="1"/>
    <col min="53" max="53" width="29" style="1" hidden="1" customWidth="1"/>
    <col min="54" max="54" width="1.42578125" style="1" hidden="1" customWidth="1"/>
    <col min="55" max="55" width="20.85546875" style="1" hidden="1" customWidth="1"/>
    <col min="56" max="56" width="24.28515625" style="1" hidden="1" customWidth="1"/>
    <col min="57" max="78" width="9.140625" style="1" hidden="1" customWidth="1"/>
    <col min="79" max="16384" width="9.140625" style="1"/>
  </cols>
  <sheetData>
    <row r="1" spans="1:56" ht="30" customHeight="1" thickBot="1" x14ac:dyDescent="0.3">
      <c r="A1" s="229"/>
      <c r="C1" s="481">
        <f>ChosenYear</f>
        <v>2012</v>
      </c>
      <c r="D1" s="905" t="s">
        <v>1099</v>
      </c>
      <c r="E1" s="906"/>
      <c r="F1" s="906"/>
      <c r="AA1" s="52" t="s">
        <v>1014</v>
      </c>
      <c r="BA1" s="52" t="s">
        <v>235</v>
      </c>
    </row>
    <row r="2" spans="1:56" ht="24" customHeight="1" thickBot="1" x14ac:dyDescent="0.25">
      <c r="A2" s="228"/>
      <c r="B2" s="540" t="s">
        <v>315</v>
      </c>
      <c r="C2" s="497" t="str">
        <f>Country</f>
        <v>Country</v>
      </c>
      <c r="E2" s="704" t="s">
        <v>662</v>
      </c>
      <c r="F2" s="704" t="s">
        <v>661</v>
      </c>
    </row>
    <row r="3" spans="1:56" ht="15" customHeight="1" x14ac:dyDescent="0.2">
      <c r="A3" s="3"/>
      <c r="B3" s="3"/>
      <c r="C3" s="46"/>
      <c r="D3" s="58"/>
      <c r="E3" s="471" t="s">
        <v>1100</v>
      </c>
      <c r="F3" s="59"/>
      <c r="AC3" s="4" t="s">
        <v>549</v>
      </c>
      <c r="BC3" s="4" t="s">
        <v>167</v>
      </c>
    </row>
    <row r="4" spans="1:56" ht="24" customHeight="1" x14ac:dyDescent="0.2">
      <c r="A4" s="6"/>
      <c r="B4" s="6"/>
      <c r="C4" s="53"/>
      <c r="D4" s="21"/>
      <c r="E4" s="472" t="s">
        <v>1127</v>
      </c>
      <c r="F4" s="473" t="s">
        <v>1128</v>
      </c>
      <c r="AC4" s="365" t="s">
        <v>988</v>
      </c>
      <c r="AD4" s="365" t="s">
        <v>989</v>
      </c>
      <c r="BC4" s="76" t="s">
        <v>366</v>
      </c>
      <c r="BD4" s="77" t="s">
        <v>365</v>
      </c>
    </row>
    <row r="5" spans="1:56" s="10" customFormat="1" ht="12.75" customHeight="1" thickBot="1" x14ac:dyDescent="0.25">
      <c r="A5" s="539" t="s">
        <v>312</v>
      </c>
      <c r="B5" s="539" t="s">
        <v>311</v>
      </c>
      <c r="C5" s="54"/>
      <c r="D5" s="22"/>
      <c r="E5" s="23" t="s">
        <v>544</v>
      </c>
      <c r="F5" s="24" t="s">
        <v>545</v>
      </c>
    </row>
    <row r="6" spans="1:56" ht="21.75" customHeight="1" thickBot="1" x14ac:dyDescent="0.25">
      <c r="A6" s="1" t="s">
        <v>316</v>
      </c>
      <c r="B6" s="35" t="s">
        <v>23</v>
      </c>
      <c r="C6" s="859" t="s">
        <v>1101</v>
      </c>
      <c r="D6" s="596">
        <v>1</v>
      </c>
      <c r="E6" s="512">
        <f>E7+E12+E26</f>
        <v>0</v>
      </c>
      <c r="F6" s="513">
        <f>F7+F12+F26</f>
        <v>0</v>
      </c>
      <c r="G6" s="15"/>
      <c r="AA6" s="55" t="s">
        <v>914</v>
      </c>
      <c r="AB6" s="431" t="s">
        <v>690</v>
      </c>
      <c r="AC6" s="430">
        <f>AC7+AC12+AC26</f>
        <v>0</v>
      </c>
      <c r="AD6" s="515">
        <f>AD7+AD12+AD26</f>
        <v>0</v>
      </c>
      <c r="BA6" s="55" t="s">
        <v>373</v>
      </c>
      <c r="BC6" s="362"/>
      <c r="BD6" s="362"/>
    </row>
    <row r="7" spans="1:56" ht="21.75" customHeight="1" x14ac:dyDescent="0.2">
      <c r="A7" s="1" t="s">
        <v>316</v>
      </c>
      <c r="B7" s="35" t="s">
        <v>24</v>
      </c>
      <c r="C7" s="860" t="s">
        <v>1103</v>
      </c>
      <c r="D7" s="597">
        <v>2</v>
      </c>
      <c r="E7" s="514">
        <f>SUM(E8,E10:E11)</f>
        <v>0</v>
      </c>
      <c r="F7" s="515">
        <f>ROUND(SUM(F8,F10:F11),0)</f>
        <v>0</v>
      </c>
      <c r="G7" s="15"/>
      <c r="AA7" s="60" t="s">
        <v>915</v>
      </c>
      <c r="AB7" s="216" t="s">
        <v>683</v>
      </c>
      <c r="AC7" s="512">
        <f>SUM(AC8,AC10:AC11)</f>
        <v>0</v>
      </c>
      <c r="AD7" s="515">
        <f>SUM(AD8:AD11)</f>
        <v>0</v>
      </c>
      <c r="BA7" s="60" t="s">
        <v>376</v>
      </c>
      <c r="BC7" s="363"/>
      <c r="BD7" s="363"/>
    </row>
    <row r="8" spans="1:56" ht="18" customHeight="1" x14ac:dyDescent="0.2">
      <c r="A8" s="1" t="s">
        <v>316</v>
      </c>
      <c r="B8" s="35" t="s">
        <v>25</v>
      </c>
      <c r="C8" s="599" t="s">
        <v>1102</v>
      </c>
      <c r="D8" s="597">
        <v>3</v>
      </c>
      <c r="E8" s="85">
        <v>0</v>
      </c>
      <c r="F8" s="79">
        <v>0</v>
      </c>
      <c r="G8" s="15"/>
      <c r="AA8" s="61" t="s">
        <v>550</v>
      </c>
      <c r="AB8" s="216" t="s">
        <v>684</v>
      </c>
      <c r="AC8" s="85"/>
      <c r="AD8" s="79"/>
      <c r="BA8" s="61" t="s">
        <v>236</v>
      </c>
      <c r="BC8" s="363"/>
      <c r="BD8" s="363"/>
    </row>
    <row r="9" spans="1:56" ht="18" customHeight="1" x14ac:dyDescent="0.2">
      <c r="A9" s="1" t="s">
        <v>316</v>
      </c>
      <c r="B9" s="35" t="s">
        <v>6</v>
      </c>
      <c r="C9" s="600" t="s">
        <v>1104</v>
      </c>
      <c r="D9" s="597">
        <v>4</v>
      </c>
      <c r="E9" s="85">
        <v>0</v>
      </c>
      <c r="F9" s="79">
        <v>0</v>
      </c>
      <c r="G9" s="15"/>
      <c r="AA9" s="212" t="s">
        <v>916</v>
      </c>
      <c r="AB9" s="216" t="s">
        <v>685</v>
      </c>
      <c r="AC9" s="85"/>
      <c r="AD9" s="79"/>
      <c r="BA9" s="212" t="s">
        <v>254</v>
      </c>
      <c r="BC9" s="363"/>
      <c r="BD9" s="363"/>
    </row>
    <row r="10" spans="1:56" ht="18" customHeight="1" x14ac:dyDescent="0.2">
      <c r="A10" s="1" t="s">
        <v>316</v>
      </c>
      <c r="B10" s="35" t="s">
        <v>26</v>
      </c>
      <c r="C10" s="599" t="s">
        <v>1105</v>
      </c>
      <c r="D10" s="597">
        <v>5</v>
      </c>
      <c r="E10" s="85">
        <v>0</v>
      </c>
      <c r="F10" s="79">
        <v>0</v>
      </c>
      <c r="G10" s="15"/>
      <c r="AA10" s="61" t="s">
        <v>917</v>
      </c>
      <c r="AB10" s="216" t="s">
        <v>686</v>
      </c>
      <c r="AC10" s="85"/>
      <c r="AD10" s="79"/>
      <c r="BA10" s="61" t="s">
        <v>241</v>
      </c>
      <c r="BC10" s="363"/>
      <c r="BD10" s="363"/>
    </row>
    <row r="11" spans="1:56" ht="18" customHeight="1" x14ac:dyDescent="0.2">
      <c r="A11" s="1" t="s">
        <v>316</v>
      </c>
      <c r="B11" s="35" t="s">
        <v>27</v>
      </c>
      <c r="C11" s="590" t="s">
        <v>1106</v>
      </c>
      <c r="D11" s="597">
        <v>6</v>
      </c>
      <c r="E11" s="85">
        <v>0</v>
      </c>
      <c r="F11" s="79">
        <v>0</v>
      </c>
      <c r="G11" s="15"/>
      <c r="AA11" s="789" t="s">
        <v>918</v>
      </c>
      <c r="AB11" s="216" t="s">
        <v>687</v>
      </c>
      <c r="AC11" s="85"/>
      <c r="AD11" s="79"/>
      <c r="BA11" s="62" t="s">
        <v>360</v>
      </c>
      <c r="BC11" s="363"/>
      <c r="BD11" s="363"/>
    </row>
    <row r="12" spans="1:56" ht="21.75" customHeight="1" x14ac:dyDescent="0.2">
      <c r="A12" s="1" t="s">
        <v>316</v>
      </c>
      <c r="B12" s="35" t="s">
        <v>28</v>
      </c>
      <c r="C12" s="855" t="s">
        <v>1107</v>
      </c>
      <c r="D12" s="597">
        <v>7</v>
      </c>
      <c r="E12" s="512">
        <f>SUM(E13:E25)</f>
        <v>0</v>
      </c>
      <c r="F12" s="513">
        <f>SUM(F13:F25)</f>
        <v>0</v>
      </c>
      <c r="G12" s="15"/>
      <c r="AA12" s="63" t="s">
        <v>919</v>
      </c>
      <c r="AB12" s="216" t="s">
        <v>688</v>
      </c>
      <c r="AC12" s="107">
        <f>SUM(AC13:AC25)</f>
        <v>0</v>
      </c>
      <c r="AD12" s="108">
        <f>SUM(AD13:AD25)</f>
        <v>0</v>
      </c>
      <c r="BA12" s="63" t="s">
        <v>377</v>
      </c>
      <c r="BC12" s="363"/>
      <c r="BD12" s="363"/>
    </row>
    <row r="13" spans="1:56" ht="18" customHeight="1" x14ac:dyDescent="0.2">
      <c r="A13" s="1" t="s">
        <v>316</v>
      </c>
      <c r="B13" s="35" t="s">
        <v>29</v>
      </c>
      <c r="C13" s="590" t="s">
        <v>1108</v>
      </c>
      <c r="D13" s="597">
        <v>8</v>
      </c>
      <c r="E13" s="85">
        <v>0</v>
      </c>
      <c r="F13" s="79">
        <v>0</v>
      </c>
      <c r="G13" s="15"/>
      <c r="AA13" s="62" t="s">
        <v>920</v>
      </c>
      <c r="AB13" s="216" t="s">
        <v>689</v>
      </c>
      <c r="AC13" s="85"/>
      <c r="AD13" s="79"/>
      <c r="BA13" s="62" t="s">
        <v>237</v>
      </c>
      <c r="BC13" s="363"/>
      <c r="BD13" s="363"/>
    </row>
    <row r="14" spans="1:56" ht="18" customHeight="1" x14ac:dyDescent="0.2">
      <c r="A14" s="1" t="s">
        <v>316</v>
      </c>
      <c r="B14" s="35" t="s">
        <v>30</v>
      </c>
      <c r="C14" s="590" t="s">
        <v>1109</v>
      </c>
      <c r="D14" s="597">
        <v>9</v>
      </c>
      <c r="E14" s="85">
        <v>0</v>
      </c>
      <c r="F14" s="79">
        <v>0</v>
      </c>
      <c r="G14" s="15"/>
      <c r="AA14" s="62" t="s">
        <v>921</v>
      </c>
      <c r="AB14" s="216" t="s">
        <v>691</v>
      </c>
      <c r="AC14" s="85"/>
      <c r="AD14" s="79"/>
      <c r="BA14" s="62" t="s">
        <v>347</v>
      </c>
      <c r="BC14" s="363"/>
      <c r="BD14" s="363"/>
    </row>
    <row r="15" spans="1:56" ht="18" customHeight="1" x14ac:dyDescent="0.2">
      <c r="A15" s="1" t="s">
        <v>316</v>
      </c>
      <c r="B15" s="35" t="s">
        <v>31</v>
      </c>
      <c r="C15" s="590" t="s">
        <v>1110</v>
      </c>
      <c r="D15" s="597">
        <v>10</v>
      </c>
      <c r="E15" s="85">
        <v>0</v>
      </c>
      <c r="F15" s="79">
        <v>0</v>
      </c>
      <c r="G15" s="15"/>
      <c r="AA15" s="62" t="s">
        <v>922</v>
      </c>
      <c r="AB15" s="216" t="s">
        <v>692</v>
      </c>
      <c r="AC15" s="85"/>
      <c r="AD15" s="79"/>
      <c r="BA15" s="62" t="s">
        <v>348</v>
      </c>
      <c r="BC15" s="363"/>
      <c r="BD15" s="363"/>
    </row>
    <row r="16" spans="1:56" ht="18" customHeight="1" x14ac:dyDescent="0.2">
      <c r="A16" s="1" t="s">
        <v>316</v>
      </c>
      <c r="B16" s="35" t="s">
        <v>32</v>
      </c>
      <c r="C16" s="590" t="s">
        <v>1111</v>
      </c>
      <c r="D16" s="597">
        <v>11</v>
      </c>
      <c r="E16" s="85">
        <v>0</v>
      </c>
      <c r="F16" s="79">
        <v>0</v>
      </c>
      <c r="G16" s="15"/>
      <c r="AA16" s="62" t="s">
        <v>923</v>
      </c>
      <c r="AB16" s="216" t="s">
        <v>693</v>
      </c>
      <c r="AC16" s="85"/>
      <c r="AD16" s="79"/>
      <c r="BA16" s="62" t="s">
        <v>349</v>
      </c>
      <c r="BC16" s="363"/>
      <c r="BD16" s="363"/>
    </row>
    <row r="17" spans="1:56" ht="18" customHeight="1" x14ac:dyDescent="0.2">
      <c r="A17" s="1" t="s">
        <v>316</v>
      </c>
      <c r="B17" s="35" t="s">
        <v>33</v>
      </c>
      <c r="C17" s="590" t="s">
        <v>1112</v>
      </c>
      <c r="D17" s="597">
        <v>12</v>
      </c>
      <c r="E17" s="85">
        <v>0</v>
      </c>
      <c r="F17" s="79">
        <v>0</v>
      </c>
      <c r="G17" s="15"/>
      <c r="AA17" s="62" t="s">
        <v>924</v>
      </c>
      <c r="AB17" s="216" t="s">
        <v>694</v>
      </c>
      <c r="AC17" s="85"/>
      <c r="AD17" s="79"/>
      <c r="BA17" s="62" t="s">
        <v>350</v>
      </c>
      <c r="BC17" s="363"/>
      <c r="BD17" s="363"/>
    </row>
    <row r="18" spans="1:56" ht="18" customHeight="1" x14ac:dyDescent="0.2">
      <c r="A18" s="1" t="s">
        <v>316</v>
      </c>
      <c r="B18" s="35" t="s">
        <v>34</v>
      </c>
      <c r="C18" s="590" t="s">
        <v>1113</v>
      </c>
      <c r="D18" s="597">
        <v>13</v>
      </c>
      <c r="E18" s="85">
        <v>0</v>
      </c>
      <c r="F18" s="79">
        <v>0</v>
      </c>
      <c r="G18" s="15"/>
      <c r="AA18" s="62" t="s">
        <v>551</v>
      </c>
      <c r="AB18" s="216" t="s">
        <v>695</v>
      </c>
      <c r="AC18" s="85"/>
      <c r="AD18" s="79"/>
      <c r="BA18" s="62" t="s">
        <v>238</v>
      </c>
      <c r="BC18" s="363"/>
      <c r="BD18" s="363"/>
    </row>
    <row r="19" spans="1:56" ht="18" customHeight="1" x14ac:dyDescent="0.2">
      <c r="A19" s="1" t="s">
        <v>316</v>
      </c>
      <c r="B19" s="35" t="s">
        <v>35</v>
      </c>
      <c r="C19" s="590" t="s">
        <v>1114</v>
      </c>
      <c r="D19" s="597">
        <v>14</v>
      </c>
      <c r="E19" s="85">
        <v>0</v>
      </c>
      <c r="F19" s="79">
        <v>0</v>
      </c>
      <c r="G19" s="15"/>
      <c r="AA19" s="62" t="s">
        <v>925</v>
      </c>
      <c r="AB19" s="216" t="s">
        <v>696</v>
      </c>
      <c r="AC19" s="85"/>
      <c r="AD19" s="79"/>
      <c r="BA19" s="62" t="s">
        <v>351</v>
      </c>
      <c r="BC19" s="363"/>
      <c r="BD19" s="363"/>
    </row>
    <row r="20" spans="1:56" ht="18" customHeight="1" x14ac:dyDescent="0.2">
      <c r="A20" s="1" t="s">
        <v>316</v>
      </c>
      <c r="B20" s="35" t="s">
        <v>36</v>
      </c>
      <c r="C20" s="590" t="s">
        <v>1115</v>
      </c>
      <c r="D20" s="597">
        <v>15</v>
      </c>
      <c r="E20" s="85">
        <v>0</v>
      </c>
      <c r="F20" s="79">
        <v>0</v>
      </c>
      <c r="G20" s="15"/>
      <c r="AA20" s="62" t="s">
        <v>926</v>
      </c>
      <c r="AB20" s="216" t="s">
        <v>697</v>
      </c>
      <c r="AC20" s="85"/>
      <c r="AD20" s="79"/>
      <c r="BA20" s="62" t="s">
        <v>352</v>
      </c>
      <c r="BC20" s="363"/>
      <c r="BD20" s="363"/>
    </row>
    <row r="21" spans="1:56" ht="18" customHeight="1" x14ac:dyDescent="0.2">
      <c r="A21" s="1" t="s">
        <v>316</v>
      </c>
      <c r="B21" s="35" t="s">
        <v>37</v>
      </c>
      <c r="C21" s="590" t="s">
        <v>1116</v>
      </c>
      <c r="D21" s="597">
        <v>16</v>
      </c>
      <c r="E21" s="85">
        <v>0</v>
      </c>
      <c r="F21" s="79">
        <v>0</v>
      </c>
      <c r="G21" s="15"/>
      <c r="AA21" s="62" t="s">
        <v>927</v>
      </c>
      <c r="AB21" s="216" t="s">
        <v>698</v>
      </c>
      <c r="AC21" s="85"/>
      <c r="AD21" s="79"/>
      <c r="BA21" s="62" t="s">
        <v>353</v>
      </c>
      <c r="BC21" s="363"/>
      <c r="BD21" s="363"/>
    </row>
    <row r="22" spans="1:56" ht="18" customHeight="1" x14ac:dyDescent="0.2">
      <c r="A22" s="1" t="s">
        <v>316</v>
      </c>
      <c r="B22" s="35" t="s">
        <v>38</v>
      </c>
      <c r="C22" s="590" t="s">
        <v>1117</v>
      </c>
      <c r="D22" s="597">
        <v>17</v>
      </c>
      <c r="E22" s="85">
        <v>0</v>
      </c>
      <c r="F22" s="79">
        <v>0</v>
      </c>
      <c r="G22" s="15"/>
      <c r="AA22" s="62" t="s">
        <v>928</v>
      </c>
      <c r="AB22" s="216" t="s">
        <v>699</v>
      </c>
      <c r="AC22" s="85"/>
      <c r="AD22" s="79"/>
      <c r="BA22" s="62" t="s">
        <v>354</v>
      </c>
      <c r="BC22" s="363"/>
      <c r="BD22" s="363"/>
    </row>
    <row r="23" spans="1:56" ht="18" customHeight="1" x14ac:dyDescent="0.2">
      <c r="A23" s="1" t="s">
        <v>316</v>
      </c>
      <c r="B23" s="35" t="s">
        <v>39</v>
      </c>
      <c r="C23" s="590" t="s">
        <v>1118</v>
      </c>
      <c r="D23" s="597">
        <v>18</v>
      </c>
      <c r="E23" s="85">
        <v>0</v>
      </c>
      <c r="F23" s="79">
        <v>0</v>
      </c>
      <c r="G23" s="15"/>
      <c r="AA23" s="62" t="s">
        <v>533</v>
      </c>
      <c r="AB23" s="216" t="s">
        <v>700</v>
      </c>
      <c r="AC23" s="85"/>
      <c r="AD23" s="79"/>
      <c r="BA23" s="62" t="s">
        <v>552</v>
      </c>
      <c r="BC23" s="363"/>
      <c r="BD23" s="363"/>
    </row>
    <row r="24" spans="1:56" ht="18" customHeight="1" x14ac:dyDescent="0.2">
      <c r="A24" s="1" t="s">
        <v>316</v>
      </c>
      <c r="B24" s="35" t="s">
        <v>40</v>
      </c>
      <c r="C24" s="590" t="s">
        <v>1119</v>
      </c>
      <c r="D24" s="597">
        <v>19</v>
      </c>
      <c r="E24" s="85">
        <v>0</v>
      </c>
      <c r="F24" s="79">
        <v>0</v>
      </c>
      <c r="G24" s="15"/>
      <c r="AA24" s="62" t="s">
        <v>929</v>
      </c>
      <c r="AB24" s="216" t="s">
        <v>701</v>
      </c>
      <c r="AC24" s="85"/>
      <c r="AD24" s="79"/>
      <c r="BA24" s="62" t="s">
        <v>355</v>
      </c>
      <c r="BC24" s="363"/>
      <c r="BD24" s="363"/>
    </row>
    <row r="25" spans="1:56" ht="18" customHeight="1" x14ac:dyDescent="0.2">
      <c r="A25" s="1" t="s">
        <v>316</v>
      </c>
      <c r="B25" s="35" t="s">
        <v>41</v>
      </c>
      <c r="C25" s="590" t="s">
        <v>1120</v>
      </c>
      <c r="D25" s="597">
        <v>20</v>
      </c>
      <c r="E25" s="85">
        <v>0</v>
      </c>
      <c r="F25" s="79">
        <v>0</v>
      </c>
      <c r="G25" s="15"/>
      <c r="AA25" s="62" t="s">
        <v>930</v>
      </c>
      <c r="AB25" s="216" t="s">
        <v>702</v>
      </c>
      <c r="AC25" s="85"/>
      <c r="AD25" s="79"/>
      <c r="BA25" s="62" t="s">
        <v>359</v>
      </c>
      <c r="BC25" s="363"/>
      <c r="BD25" s="363"/>
    </row>
    <row r="26" spans="1:56" ht="21.95" customHeight="1" x14ac:dyDescent="0.2">
      <c r="A26" s="1" t="s">
        <v>316</v>
      </c>
      <c r="B26" s="35" t="s">
        <v>42</v>
      </c>
      <c r="C26" s="856" t="s">
        <v>1121</v>
      </c>
      <c r="D26" s="597">
        <v>21</v>
      </c>
      <c r="E26" s="512">
        <f>SUM(E27:E31)</f>
        <v>0</v>
      </c>
      <c r="F26" s="513">
        <f>SUM(F27:F31)</f>
        <v>0</v>
      </c>
      <c r="G26" s="15"/>
      <c r="AA26" s="63" t="s">
        <v>931</v>
      </c>
      <c r="AB26" s="216" t="s">
        <v>703</v>
      </c>
      <c r="AC26" s="107">
        <f>SUM(AC27:AC31)</f>
        <v>0</v>
      </c>
      <c r="AD26" s="108">
        <f>SUM(AD27:AD31)</f>
        <v>0</v>
      </c>
      <c r="BA26" s="63" t="s">
        <v>378</v>
      </c>
      <c r="BC26" s="363"/>
      <c r="BD26" s="363"/>
    </row>
    <row r="27" spans="1:56" ht="18" customHeight="1" x14ac:dyDescent="0.2">
      <c r="A27" s="1" t="s">
        <v>316</v>
      </c>
      <c r="B27" s="35" t="s">
        <v>43</v>
      </c>
      <c r="C27" s="599" t="s">
        <v>1122</v>
      </c>
      <c r="D27" s="597">
        <v>22</v>
      </c>
      <c r="E27" s="85">
        <v>0</v>
      </c>
      <c r="F27" s="79">
        <v>0</v>
      </c>
      <c r="G27" s="15"/>
      <c r="AA27" s="61" t="s">
        <v>932</v>
      </c>
      <c r="AB27" s="216" t="s">
        <v>704</v>
      </c>
      <c r="AC27" s="85"/>
      <c r="AD27" s="79"/>
      <c r="BA27" s="61" t="s">
        <v>356</v>
      </c>
      <c r="BC27" s="363"/>
      <c r="BD27" s="363"/>
    </row>
    <row r="28" spans="1:56" ht="18" customHeight="1" x14ac:dyDescent="0.2">
      <c r="A28" s="1" t="s">
        <v>316</v>
      </c>
      <c r="B28" s="35" t="s">
        <v>44</v>
      </c>
      <c r="C28" s="599" t="s">
        <v>1123</v>
      </c>
      <c r="D28" s="597">
        <v>23</v>
      </c>
      <c r="E28" s="109">
        <v>0</v>
      </c>
      <c r="F28" s="110">
        <v>0</v>
      </c>
      <c r="G28" s="15"/>
      <c r="AA28" s="61" t="s">
        <v>534</v>
      </c>
      <c r="AB28" s="216" t="s">
        <v>705</v>
      </c>
      <c r="AC28" s="85"/>
      <c r="AD28" s="110"/>
      <c r="BA28" s="61" t="s">
        <v>357</v>
      </c>
      <c r="BC28" s="363"/>
      <c r="BD28" s="363"/>
    </row>
    <row r="29" spans="1:56" ht="18" customHeight="1" x14ac:dyDescent="0.2">
      <c r="A29" s="1" t="s">
        <v>316</v>
      </c>
      <c r="B29" s="35" t="s">
        <v>45</v>
      </c>
      <c r="C29" s="599" t="s">
        <v>1124</v>
      </c>
      <c r="D29" s="597">
        <v>24</v>
      </c>
      <c r="E29" s="109">
        <v>0</v>
      </c>
      <c r="F29" s="110">
        <v>0</v>
      </c>
      <c r="G29" s="15"/>
      <c r="AA29" s="61" t="s">
        <v>933</v>
      </c>
      <c r="AB29" s="216" t="s">
        <v>706</v>
      </c>
      <c r="AC29" s="85"/>
      <c r="AD29" s="110"/>
      <c r="BA29" s="61" t="s">
        <v>239</v>
      </c>
      <c r="BC29" s="363"/>
      <c r="BD29" s="363"/>
    </row>
    <row r="30" spans="1:56" ht="18" customHeight="1" x14ac:dyDescent="0.2">
      <c r="A30" s="1" t="s">
        <v>316</v>
      </c>
      <c r="B30" s="35" t="s">
        <v>623</v>
      </c>
      <c r="C30" s="601" t="s">
        <v>1125</v>
      </c>
      <c r="D30" s="597">
        <v>25</v>
      </c>
      <c r="E30" s="34">
        <v>0</v>
      </c>
      <c r="F30" s="214">
        <v>0</v>
      </c>
      <c r="G30" s="15"/>
      <c r="AA30" s="213" t="s">
        <v>709</v>
      </c>
      <c r="AB30" s="216" t="s">
        <v>707</v>
      </c>
      <c r="AC30" s="34"/>
      <c r="AD30" s="214"/>
      <c r="BA30" s="213" t="s">
        <v>240</v>
      </c>
      <c r="BC30" s="363"/>
      <c r="BD30" s="363"/>
    </row>
    <row r="31" spans="1:56" ht="18" customHeight="1" thickBot="1" x14ac:dyDescent="0.25">
      <c r="A31" s="1" t="s">
        <v>316</v>
      </c>
      <c r="B31" s="35" t="s">
        <v>46</v>
      </c>
      <c r="C31" s="602" t="s">
        <v>1126</v>
      </c>
      <c r="D31" s="598">
        <v>26</v>
      </c>
      <c r="E31" s="111">
        <v>0</v>
      </c>
      <c r="F31" s="112">
        <v>0</v>
      </c>
      <c r="G31" s="15"/>
      <c r="X31" s="10"/>
      <c r="AA31" s="64" t="s">
        <v>913</v>
      </c>
      <c r="AB31" s="217" t="s">
        <v>708</v>
      </c>
      <c r="AC31" s="111"/>
      <c r="AD31" s="112"/>
      <c r="BA31" s="64" t="s">
        <v>358</v>
      </c>
      <c r="BC31" s="364"/>
      <c r="BD31" s="364"/>
    </row>
    <row r="32" spans="1:56" s="10" customFormat="1" ht="12" customHeight="1" x14ac:dyDescent="0.2">
      <c r="C32" s="211" t="s">
        <v>1129</v>
      </c>
      <c r="D32" s="4"/>
      <c r="E32" s="25"/>
      <c r="F32" s="25"/>
      <c r="G32" s="25"/>
      <c r="AA32" s="211" t="s">
        <v>538</v>
      </c>
      <c r="AB32" s="4"/>
      <c r="AC32" s="1"/>
      <c r="AD32" s="1"/>
      <c r="BA32" s="211" t="s">
        <v>542</v>
      </c>
    </row>
    <row r="33" spans="3:53" s="10" customFormat="1" ht="12" customHeight="1" x14ac:dyDescent="0.2">
      <c r="C33" s="211" t="s">
        <v>1130</v>
      </c>
      <c r="D33" s="4"/>
      <c r="E33" s="25"/>
      <c r="F33" s="25"/>
      <c r="G33" s="25"/>
      <c r="AA33" s="211" t="s">
        <v>540</v>
      </c>
      <c r="AB33" s="4"/>
      <c r="AC33" s="1"/>
      <c r="AD33" s="1"/>
      <c r="BA33" s="211" t="s">
        <v>543</v>
      </c>
    </row>
    <row r="34" spans="3:53" s="10" customFormat="1" ht="12" customHeight="1" x14ac:dyDescent="0.2">
      <c r="C34" s="211" t="s">
        <v>1131</v>
      </c>
      <c r="D34" s="4"/>
      <c r="E34" s="25"/>
      <c r="F34" s="25"/>
      <c r="G34" s="25"/>
      <c r="AA34" s="211" t="s">
        <v>539</v>
      </c>
      <c r="AB34" s="4"/>
      <c r="AC34" s="1"/>
      <c r="AD34" s="1"/>
      <c r="BA34" s="211" t="s">
        <v>541</v>
      </c>
    </row>
  </sheetData>
  <sheetProtection password="892C" sheet="1" objects="1" scenarios="1"/>
  <mergeCells count="1">
    <mergeCell ref="D1:F1"/>
  </mergeCells>
  <phoneticPr fontId="15" type="noConversion"/>
  <conditionalFormatting sqref="E6:F31">
    <cfRule type="cellIs" dxfId="46" priority="1" stopIfTrue="1" operator="notEqual">
      <formula>AC6</formula>
    </cfRule>
  </conditionalFormatting>
  <dataValidations count="1">
    <dataValidation type="whole" operator="greaterThanOrEqual" allowBlank="1" showInputMessage="1" showErrorMessage="1" error="Positive whole numbers only / Nombres entiers positifs uniquement" sqref="E8:F11 E13:F25 E27:F31">
      <formula1>0</formula1>
    </dataValidation>
  </dataValidations>
  <printOptions horizontalCentered="1"/>
  <pageMargins left="0.35433070866141736" right="0.35433070866141736" top="0.98425196850393704" bottom="0.98425196850393704" header="0.51181102362204722" footer="0.51181102362204722"/>
  <pageSetup paperSize="9" scale="8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04" r:id="rId4" name="Button 132">
              <controlPr defaultSize="0" print="0" autoFill="0" autoPict="0" macro="[0]!GotoMenu">
                <anchor moveWithCells="1" sizeWithCells="1">
                  <from>
                    <xdr:col>2</xdr:col>
                    <xdr:colOff>38100</xdr:colOff>
                    <xdr:row>2</xdr:row>
                    <xdr:rowOff>38100</xdr:rowOff>
                  </from>
                  <to>
                    <xdr:col>2</xdr:col>
                    <xdr:colOff>733425</xdr:colOff>
                    <xdr:row>3</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3">
    <tabColor indexed="43"/>
    <pageSetUpPr fitToPage="1"/>
  </sheetPr>
  <dimension ref="A1:BZ80"/>
  <sheetViews>
    <sheetView showGridLines="0" rightToLeft="1" workbookViewId="0">
      <pane xSplit="4" ySplit="5" topLeftCell="E46"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1.85546875" style="1" hidden="1" customWidth="1"/>
    <col min="2" max="2" width="15.42578125" style="1" hidden="1" customWidth="1"/>
    <col min="3" max="3" width="29.42578125" style="1" customWidth="1"/>
    <col min="4" max="4" width="2.85546875" style="4" customWidth="1"/>
    <col min="5" max="8" width="17.7109375" style="1" customWidth="1"/>
    <col min="9" max="21" width="9.140625" style="1"/>
    <col min="26" max="26" width="9.140625" style="1"/>
    <col min="27" max="27" width="35.7109375" style="1" hidden="1" customWidth="1"/>
    <col min="28" max="28" width="3.7109375" style="1" hidden="1" customWidth="1"/>
    <col min="29" max="35" width="9.140625" style="1" hidden="1" customWidth="1"/>
    <col min="36" max="36" width="11.28515625" style="1" hidden="1" customWidth="1"/>
    <col min="37" max="37" width="4.28515625" style="1" hidden="1" customWidth="1"/>
    <col min="38" max="52" width="9.140625" style="1" hidden="1" customWidth="1"/>
    <col min="53" max="53" width="23.7109375" style="1" hidden="1" customWidth="1"/>
    <col min="54" max="54" width="3.140625" style="1" hidden="1" customWidth="1"/>
    <col min="55" max="55" width="17.5703125" style="1" hidden="1" customWidth="1"/>
    <col min="56" max="56" width="9.42578125" style="1" hidden="1" customWidth="1"/>
    <col min="57" max="57" width="17.5703125" style="1" hidden="1" customWidth="1"/>
    <col min="58" max="58" width="9.42578125" style="1" hidden="1" customWidth="1"/>
    <col min="59" max="78" width="9.140625" style="1" hidden="1" customWidth="1"/>
    <col min="79" max="16384" width="9.140625" style="1"/>
  </cols>
  <sheetData>
    <row r="1" spans="1:58" ht="30" customHeight="1" thickBot="1" x14ac:dyDescent="0.3">
      <c r="A1" s="229"/>
      <c r="C1" s="481">
        <f>ChosenYear</f>
        <v>2012</v>
      </c>
      <c r="E1" s="465" t="s">
        <v>1132</v>
      </c>
      <c r="F1" s="17"/>
      <c r="G1" s="17"/>
      <c r="H1" s="17"/>
      <c r="AA1" s="810" t="s">
        <v>990</v>
      </c>
      <c r="AB1" s="4"/>
      <c r="BA1" t="s">
        <v>231</v>
      </c>
      <c r="BB1"/>
      <c r="BD1"/>
      <c r="BE1"/>
      <c r="BF1"/>
    </row>
    <row r="2" spans="1:58" ht="24" customHeight="1" thickBot="1" x14ac:dyDescent="0.25">
      <c r="A2" s="228"/>
      <c r="B2" s="541" t="s">
        <v>315</v>
      </c>
      <c r="C2" s="497" t="str">
        <f>Country</f>
        <v>Country</v>
      </c>
      <c r="D2" s="26"/>
      <c r="E2" s="705" t="s">
        <v>604</v>
      </c>
      <c r="F2" s="706" t="s">
        <v>101</v>
      </c>
      <c r="G2" s="705" t="s">
        <v>660</v>
      </c>
      <c r="H2" s="706" t="s">
        <v>102</v>
      </c>
      <c r="AB2" s="4"/>
      <c r="BA2"/>
      <c r="BB2"/>
      <c r="BE2"/>
      <c r="BF2"/>
    </row>
    <row r="3" spans="1:58" ht="19.5" customHeight="1" x14ac:dyDescent="0.2">
      <c r="A3" s="3"/>
      <c r="B3" s="3"/>
      <c r="C3" s="65"/>
      <c r="D3" s="194"/>
      <c r="E3" s="474" t="s">
        <v>1134</v>
      </c>
      <c r="F3" s="78"/>
      <c r="G3" s="474" t="s">
        <v>1045</v>
      </c>
      <c r="H3" s="66"/>
      <c r="AB3" s="4"/>
      <c r="AC3" t="s">
        <v>629</v>
      </c>
      <c r="AE3" t="s">
        <v>553</v>
      </c>
      <c r="BA3"/>
      <c r="BB3"/>
      <c r="BC3" s="367" t="s">
        <v>211</v>
      </c>
      <c r="BD3" s="368"/>
      <c r="BE3" s="367" t="s">
        <v>209</v>
      </c>
      <c r="BF3" s="367"/>
    </row>
    <row r="4" spans="1:58" ht="24" customHeight="1" x14ac:dyDescent="0.2">
      <c r="A4" s="6"/>
      <c r="B4" s="6"/>
      <c r="C4" s="861" t="s">
        <v>1133</v>
      </c>
      <c r="D4" s="28"/>
      <c r="E4" s="862" t="s">
        <v>1135</v>
      </c>
      <c r="F4" s="863" t="s">
        <v>1137</v>
      </c>
      <c r="G4" s="862" t="s">
        <v>1136</v>
      </c>
      <c r="H4" s="864" t="s">
        <v>1137</v>
      </c>
      <c r="AA4" t="s">
        <v>554</v>
      </c>
      <c r="AB4" s="4"/>
      <c r="AC4" s="810" t="s">
        <v>991</v>
      </c>
      <c r="AD4" t="s">
        <v>556</v>
      </c>
      <c r="AE4" s="810" t="s">
        <v>991</v>
      </c>
      <c r="AF4" t="s">
        <v>556</v>
      </c>
      <c r="BA4" s="366" t="s">
        <v>230</v>
      </c>
      <c r="BB4"/>
      <c r="BC4" s="366" t="s">
        <v>232</v>
      </c>
      <c r="BD4" s="366" t="s">
        <v>212</v>
      </c>
      <c r="BE4" s="366" t="s">
        <v>232</v>
      </c>
      <c r="BF4" s="366" t="s">
        <v>212</v>
      </c>
    </row>
    <row r="5" spans="1:58" s="10" customFormat="1" ht="12.75" customHeight="1" thickBot="1" x14ac:dyDescent="0.25">
      <c r="A5" s="539" t="s">
        <v>312</v>
      </c>
      <c r="B5" s="539" t="s">
        <v>311</v>
      </c>
      <c r="C5" s="67"/>
      <c r="D5" s="7"/>
      <c r="E5" s="29" t="s">
        <v>544</v>
      </c>
      <c r="F5" s="8" t="s">
        <v>545</v>
      </c>
      <c r="G5" s="29" t="s">
        <v>546</v>
      </c>
      <c r="H5" s="9" t="s">
        <v>547</v>
      </c>
      <c r="V5"/>
      <c r="W5"/>
      <c r="X5"/>
      <c r="Y5"/>
    </row>
    <row r="6" spans="1:58" ht="13.5" thickBot="1" x14ac:dyDescent="0.25">
      <c r="A6" s="1" t="s">
        <v>317</v>
      </c>
      <c r="B6" s="33" t="str">
        <f t="shared" ref="B6:B43" si="0">IF(IsoCodes=FALSE,AJ6,AK6)</f>
        <v>ALGERIA</v>
      </c>
      <c r="C6" s="476" t="s">
        <v>1138</v>
      </c>
      <c r="D6" s="530">
        <v>1</v>
      </c>
      <c r="E6" s="179">
        <v>0</v>
      </c>
      <c r="F6" s="178">
        <v>0</v>
      </c>
      <c r="G6" s="179">
        <v>0</v>
      </c>
      <c r="H6" s="180">
        <v>0</v>
      </c>
      <c r="AA6" s="683" t="s">
        <v>640</v>
      </c>
      <c r="AB6" s="431">
        <f t="shared" ref="AB6:AB43" si="1">D6</f>
        <v>1</v>
      </c>
      <c r="AC6" s="428"/>
      <c r="AD6" s="178"/>
      <c r="AE6" s="179"/>
      <c r="AF6" s="180"/>
      <c r="AJ6" s="719" t="s">
        <v>49</v>
      </c>
      <c r="AK6" s="720" t="s">
        <v>812</v>
      </c>
      <c r="BA6" s="50" t="s">
        <v>213</v>
      </c>
    </row>
    <row r="7" spans="1:58" x14ac:dyDescent="0.2">
      <c r="A7" s="1" t="s">
        <v>317</v>
      </c>
      <c r="B7" s="33" t="str">
        <f>IF(IsoCodes=FALSE,AJ7,AK7)</f>
        <v>ANGOLA</v>
      </c>
      <c r="C7" s="476" t="s">
        <v>1139</v>
      </c>
      <c r="D7" s="530">
        <v>2</v>
      </c>
      <c r="E7" s="179">
        <v>0</v>
      </c>
      <c r="F7" s="178">
        <v>0</v>
      </c>
      <c r="G7" s="179">
        <v>0</v>
      </c>
      <c r="H7" s="180">
        <v>0</v>
      </c>
      <c r="AA7" s="765" t="s">
        <v>886</v>
      </c>
      <c r="AB7" s="45">
        <f>D7</f>
        <v>2</v>
      </c>
      <c r="AC7" s="179"/>
      <c r="AD7" s="178"/>
      <c r="AE7" s="179"/>
      <c r="AF7" s="180"/>
      <c r="AJ7" s="766" t="s">
        <v>885</v>
      </c>
      <c r="AK7" s="767" t="s">
        <v>887</v>
      </c>
      <c r="BA7" s="50" t="s">
        <v>886</v>
      </c>
    </row>
    <row r="8" spans="1:58" x14ac:dyDescent="0.2">
      <c r="A8" s="1" t="s">
        <v>317</v>
      </c>
      <c r="B8" s="33" t="str">
        <f t="shared" si="0"/>
        <v>ARGENTINA</v>
      </c>
      <c r="C8" s="476" t="s">
        <v>1140</v>
      </c>
      <c r="D8" s="530">
        <v>3</v>
      </c>
      <c r="E8" s="179">
        <v>0</v>
      </c>
      <c r="F8" s="178">
        <v>0</v>
      </c>
      <c r="G8" s="179">
        <v>0</v>
      </c>
      <c r="H8" s="180">
        <v>0</v>
      </c>
      <c r="AA8" s="683" t="s">
        <v>851</v>
      </c>
      <c r="AB8" s="45">
        <f t="shared" si="1"/>
        <v>3</v>
      </c>
      <c r="AC8" s="179"/>
      <c r="AD8" s="178"/>
      <c r="AE8" s="179"/>
      <c r="AF8" s="180"/>
      <c r="AJ8" s="719" t="s">
        <v>850</v>
      </c>
      <c r="AK8" s="720" t="s">
        <v>852</v>
      </c>
      <c r="BA8" s="50" t="s">
        <v>868</v>
      </c>
    </row>
    <row r="9" spans="1:58" x14ac:dyDescent="0.2">
      <c r="A9" s="1" t="s">
        <v>317</v>
      </c>
      <c r="B9" s="33" t="str">
        <f t="shared" si="0"/>
        <v>AUSTRALI</v>
      </c>
      <c r="C9" s="476" t="s">
        <v>1141</v>
      </c>
      <c r="D9" s="530">
        <v>4</v>
      </c>
      <c r="E9" s="179">
        <v>0</v>
      </c>
      <c r="F9" s="178">
        <v>0</v>
      </c>
      <c r="G9" s="179">
        <v>0</v>
      </c>
      <c r="H9" s="180">
        <v>0</v>
      </c>
      <c r="AA9" s="683" t="s">
        <v>576</v>
      </c>
      <c r="AB9" s="215">
        <f t="shared" si="1"/>
        <v>4</v>
      </c>
      <c r="AC9" s="179"/>
      <c r="AD9" s="178"/>
      <c r="AE9" s="179"/>
      <c r="AF9" s="180"/>
      <c r="AJ9" s="719" t="s">
        <v>50</v>
      </c>
      <c r="AK9" s="720" t="s">
        <v>754</v>
      </c>
      <c r="BA9" s="50" t="s">
        <v>175</v>
      </c>
    </row>
    <row r="10" spans="1:58" x14ac:dyDescent="0.2">
      <c r="A10" s="1" t="s">
        <v>317</v>
      </c>
      <c r="B10" s="33" t="str">
        <f t="shared" si="0"/>
        <v>AUSTRIA</v>
      </c>
      <c r="C10" s="476" t="s">
        <v>1142</v>
      </c>
      <c r="D10" s="530">
        <v>5</v>
      </c>
      <c r="E10" s="179">
        <v>0</v>
      </c>
      <c r="F10" s="178">
        <v>0</v>
      </c>
      <c r="G10" s="179">
        <v>0</v>
      </c>
      <c r="H10" s="180">
        <v>0</v>
      </c>
      <c r="AA10" s="683" t="s">
        <v>663</v>
      </c>
      <c r="AB10" s="215">
        <f t="shared" si="1"/>
        <v>5</v>
      </c>
      <c r="AC10" s="179"/>
      <c r="AD10" s="178"/>
      <c r="AE10" s="179"/>
      <c r="AF10" s="180"/>
      <c r="AJ10" s="719" t="s">
        <v>51</v>
      </c>
      <c r="AK10" s="720" t="s">
        <v>755</v>
      </c>
      <c r="BA10" s="50" t="s">
        <v>176</v>
      </c>
    </row>
    <row r="11" spans="1:58" x14ac:dyDescent="0.2">
      <c r="A11" s="1" t="s">
        <v>317</v>
      </c>
      <c r="B11" s="33" t="str">
        <f t="shared" si="0"/>
        <v>AZERBAIJAN</v>
      </c>
      <c r="C11" s="476" t="s">
        <v>1143</v>
      </c>
      <c r="D11" s="530">
        <v>6</v>
      </c>
      <c r="E11" s="179">
        <v>0</v>
      </c>
      <c r="F11" s="178">
        <v>0</v>
      </c>
      <c r="G11" s="179">
        <v>0</v>
      </c>
      <c r="H11" s="180">
        <v>0</v>
      </c>
      <c r="AA11" s="683" t="s">
        <v>735</v>
      </c>
      <c r="AB11" s="215">
        <f t="shared" si="1"/>
        <v>6</v>
      </c>
      <c r="AC11" s="179"/>
      <c r="AD11" s="178"/>
      <c r="AE11" s="179"/>
      <c r="AF11" s="180"/>
      <c r="AJ11" s="719" t="s">
        <v>737</v>
      </c>
      <c r="AK11" s="720" t="s">
        <v>785</v>
      </c>
      <c r="BA11" s="50" t="s">
        <v>736</v>
      </c>
    </row>
    <row r="12" spans="1:58" x14ac:dyDescent="0.2">
      <c r="A12" s="1" t="s">
        <v>317</v>
      </c>
      <c r="B12" s="33" t="str">
        <f t="shared" si="0"/>
        <v>BELGIUM</v>
      </c>
      <c r="C12" s="476" t="s">
        <v>1144</v>
      </c>
      <c r="D12" s="530">
        <v>7</v>
      </c>
      <c r="E12" s="179">
        <v>0</v>
      </c>
      <c r="F12" s="178">
        <v>0</v>
      </c>
      <c r="G12" s="179">
        <v>0</v>
      </c>
      <c r="H12" s="180">
        <v>0</v>
      </c>
      <c r="AA12" s="683" t="s">
        <v>664</v>
      </c>
      <c r="AB12" s="215">
        <f t="shared" si="1"/>
        <v>7</v>
      </c>
      <c r="AC12" s="179"/>
      <c r="AD12" s="178"/>
      <c r="AE12" s="179"/>
      <c r="AF12" s="180"/>
      <c r="AJ12" s="719" t="s">
        <v>52</v>
      </c>
      <c r="AK12" s="720" t="s">
        <v>756</v>
      </c>
      <c r="BA12" s="50" t="s">
        <v>177</v>
      </c>
    </row>
    <row r="13" spans="1:58" x14ac:dyDescent="0.2">
      <c r="A13" s="1" t="s">
        <v>317</v>
      </c>
      <c r="B13" s="33" t="str">
        <f t="shared" si="0"/>
        <v>BOSNIAHERZ</v>
      </c>
      <c r="C13" s="476" t="s">
        <v>1145</v>
      </c>
      <c r="D13" s="530">
        <v>8</v>
      </c>
      <c r="E13" s="179">
        <v>0</v>
      </c>
      <c r="F13" s="178">
        <v>0</v>
      </c>
      <c r="G13" s="179">
        <v>0</v>
      </c>
      <c r="H13" s="180">
        <v>0</v>
      </c>
      <c r="AA13" s="684" t="s">
        <v>642</v>
      </c>
      <c r="AB13" s="215">
        <f t="shared" si="1"/>
        <v>8</v>
      </c>
      <c r="AC13" s="179"/>
      <c r="AD13" s="178"/>
      <c r="AE13" s="179"/>
      <c r="AF13" s="180"/>
      <c r="AJ13" s="719" t="s">
        <v>591</v>
      </c>
      <c r="AK13" s="720" t="s">
        <v>787</v>
      </c>
      <c r="BA13" s="529" t="s">
        <v>234</v>
      </c>
    </row>
    <row r="14" spans="1:58" x14ac:dyDescent="0.2">
      <c r="A14" s="1" t="s">
        <v>317</v>
      </c>
      <c r="B14" s="33" t="str">
        <f t="shared" si="0"/>
        <v>BRUNEI</v>
      </c>
      <c r="C14" s="476" t="s">
        <v>1146</v>
      </c>
      <c r="D14" s="530">
        <v>9</v>
      </c>
      <c r="E14" s="179">
        <v>0</v>
      </c>
      <c r="F14" s="178">
        <v>0</v>
      </c>
      <c r="G14" s="179">
        <v>0</v>
      </c>
      <c r="H14" s="180">
        <v>0</v>
      </c>
      <c r="AA14" s="683" t="s">
        <v>145</v>
      </c>
      <c r="AB14" s="215">
        <f t="shared" si="1"/>
        <v>9</v>
      </c>
      <c r="AC14" s="179"/>
      <c r="AD14" s="178"/>
      <c r="AE14" s="179"/>
      <c r="AF14" s="180"/>
      <c r="AJ14" s="719" t="s">
        <v>53</v>
      </c>
      <c r="AK14" s="720" t="s">
        <v>813</v>
      </c>
      <c r="BA14" s="50" t="s">
        <v>557</v>
      </c>
    </row>
    <row r="15" spans="1:58" x14ac:dyDescent="0.2">
      <c r="A15" s="1" t="s">
        <v>317</v>
      </c>
      <c r="B15" s="33" t="str">
        <f t="shared" si="0"/>
        <v>BULGARIA</v>
      </c>
      <c r="C15" s="476" t="s">
        <v>1147</v>
      </c>
      <c r="D15" s="530">
        <v>10</v>
      </c>
      <c r="E15" s="179">
        <v>0</v>
      </c>
      <c r="F15" s="178">
        <v>0</v>
      </c>
      <c r="G15" s="179">
        <v>0</v>
      </c>
      <c r="H15" s="180">
        <v>0</v>
      </c>
      <c r="AA15" s="683" t="s">
        <v>710</v>
      </c>
      <c r="AB15" s="215">
        <f t="shared" si="1"/>
        <v>10</v>
      </c>
      <c r="AC15" s="179"/>
      <c r="AD15" s="178"/>
      <c r="AE15" s="179"/>
      <c r="AF15" s="180"/>
      <c r="AJ15" s="719" t="s">
        <v>89</v>
      </c>
      <c r="AK15" s="720" t="s">
        <v>788</v>
      </c>
      <c r="BA15" s="50" t="s">
        <v>178</v>
      </c>
    </row>
    <row r="16" spans="1:58" x14ac:dyDescent="0.2">
      <c r="A16" s="1" t="s">
        <v>317</v>
      </c>
      <c r="B16" s="33" t="str">
        <f t="shared" si="0"/>
        <v>CANADA</v>
      </c>
      <c r="C16" s="476" t="s">
        <v>1148</v>
      </c>
      <c r="D16" s="530">
        <v>11</v>
      </c>
      <c r="E16" s="179">
        <v>0</v>
      </c>
      <c r="F16" s="178">
        <v>0</v>
      </c>
      <c r="G16" s="179">
        <v>0</v>
      </c>
      <c r="H16" s="180">
        <v>0</v>
      </c>
      <c r="AA16" s="683" t="s">
        <v>665</v>
      </c>
      <c r="AB16" s="215">
        <f t="shared" si="1"/>
        <v>11</v>
      </c>
      <c r="AC16" s="179"/>
      <c r="AD16" s="178"/>
      <c r="AE16" s="179"/>
      <c r="AF16" s="180"/>
      <c r="AJ16" s="719" t="s">
        <v>54</v>
      </c>
      <c r="AK16" s="720" t="s">
        <v>757</v>
      </c>
      <c r="BA16" s="50" t="s">
        <v>558</v>
      </c>
    </row>
    <row r="17" spans="1:53" x14ac:dyDescent="0.2">
      <c r="A17" s="1" t="s">
        <v>317</v>
      </c>
      <c r="B17" s="33" t="str">
        <f t="shared" si="0"/>
        <v>CHILE</v>
      </c>
      <c r="C17" s="476" t="s">
        <v>1149</v>
      </c>
      <c r="D17" s="530">
        <v>12</v>
      </c>
      <c r="E17" s="179">
        <v>0</v>
      </c>
      <c r="F17" s="178">
        <v>0</v>
      </c>
      <c r="G17" s="179">
        <v>0</v>
      </c>
      <c r="H17" s="180">
        <v>0</v>
      </c>
      <c r="AA17" s="683" t="s">
        <v>831</v>
      </c>
      <c r="AB17" s="215">
        <f t="shared" si="1"/>
        <v>12</v>
      </c>
      <c r="AC17" s="179"/>
      <c r="AD17" s="178"/>
      <c r="AE17" s="179"/>
      <c r="AF17" s="180"/>
      <c r="AJ17" s="719" t="s">
        <v>833</v>
      </c>
      <c r="AK17" s="720" t="s">
        <v>834</v>
      </c>
      <c r="BA17" s="50" t="s">
        <v>832</v>
      </c>
    </row>
    <row r="18" spans="1:53" x14ac:dyDescent="0.2">
      <c r="A18" s="1" t="s">
        <v>317</v>
      </c>
      <c r="B18" s="33" t="str">
        <f t="shared" si="0"/>
        <v>CROATIA</v>
      </c>
      <c r="C18" s="476" t="s">
        <v>1150</v>
      </c>
      <c r="D18" s="530">
        <v>13</v>
      </c>
      <c r="E18" s="179">
        <v>0</v>
      </c>
      <c r="F18" s="178">
        <v>0</v>
      </c>
      <c r="G18" s="179">
        <v>0</v>
      </c>
      <c r="H18" s="180">
        <v>0</v>
      </c>
      <c r="AA18" s="684" t="s">
        <v>115</v>
      </c>
      <c r="AB18" s="215">
        <f t="shared" si="1"/>
        <v>13</v>
      </c>
      <c r="AC18" s="179"/>
      <c r="AD18" s="178"/>
      <c r="AE18" s="179"/>
      <c r="AF18" s="180"/>
      <c r="AJ18" s="719" t="s">
        <v>98</v>
      </c>
      <c r="AK18" s="720" t="s">
        <v>789</v>
      </c>
      <c r="BA18" s="529" t="s">
        <v>228</v>
      </c>
    </row>
    <row r="19" spans="1:53" x14ac:dyDescent="0.2">
      <c r="A19" s="1" t="s">
        <v>317</v>
      </c>
      <c r="B19" s="33" t="str">
        <f t="shared" si="0"/>
        <v>CYPRUS</v>
      </c>
      <c r="C19" s="476" t="s">
        <v>1151</v>
      </c>
      <c r="D19" s="530">
        <v>14</v>
      </c>
      <c r="E19" s="179">
        <v>0</v>
      </c>
      <c r="F19" s="178">
        <v>0</v>
      </c>
      <c r="G19" s="179">
        <v>0</v>
      </c>
      <c r="H19" s="180">
        <v>0</v>
      </c>
      <c r="AA19" s="683" t="s">
        <v>108</v>
      </c>
      <c r="AB19" s="215">
        <f t="shared" si="1"/>
        <v>14</v>
      </c>
      <c r="AC19" s="179"/>
      <c r="AD19" s="178"/>
      <c r="AE19" s="179"/>
      <c r="AF19" s="180"/>
      <c r="AJ19" s="719" t="s">
        <v>624</v>
      </c>
      <c r="AK19" s="720" t="s">
        <v>790</v>
      </c>
      <c r="BA19" s="50" t="s">
        <v>179</v>
      </c>
    </row>
    <row r="20" spans="1:53" x14ac:dyDescent="0.2">
      <c r="A20" s="1" t="s">
        <v>317</v>
      </c>
      <c r="B20" s="33" t="str">
        <f t="shared" si="0"/>
        <v>CZECH</v>
      </c>
      <c r="C20" s="476" t="s">
        <v>1152</v>
      </c>
      <c r="D20" s="530">
        <v>15</v>
      </c>
      <c r="E20" s="179">
        <v>0</v>
      </c>
      <c r="F20" s="178">
        <v>0</v>
      </c>
      <c r="G20" s="179">
        <v>0</v>
      </c>
      <c r="H20" s="180">
        <v>0</v>
      </c>
      <c r="AA20" s="683" t="s">
        <v>578</v>
      </c>
      <c r="AB20" s="215">
        <f t="shared" si="1"/>
        <v>15</v>
      </c>
      <c r="AC20" s="179"/>
      <c r="AD20" s="178"/>
      <c r="AE20" s="179"/>
      <c r="AF20" s="180"/>
      <c r="AJ20" s="719" t="s">
        <v>55</v>
      </c>
      <c r="AK20" s="720" t="s">
        <v>758</v>
      </c>
      <c r="BA20" s="50" t="s">
        <v>224</v>
      </c>
    </row>
    <row r="21" spans="1:53" x14ac:dyDescent="0.2">
      <c r="A21" s="1" t="s">
        <v>317</v>
      </c>
      <c r="B21" s="33" t="str">
        <f t="shared" si="0"/>
        <v>DENMARK</v>
      </c>
      <c r="C21" s="476" t="s">
        <v>1153</v>
      </c>
      <c r="D21" s="530">
        <v>16</v>
      </c>
      <c r="E21" s="179">
        <v>0</v>
      </c>
      <c r="F21" s="178">
        <v>0</v>
      </c>
      <c r="G21" s="179">
        <v>0</v>
      </c>
      <c r="H21" s="180">
        <v>0</v>
      </c>
      <c r="AA21" s="683" t="s">
        <v>666</v>
      </c>
      <c r="AB21" s="215">
        <f t="shared" si="1"/>
        <v>16</v>
      </c>
      <c r="AC21" s="179"/>
      <c r="AD21" s="178"/>
      <c r="AE21" s="179"/>
      <c r="AF21" s="180"/>
      <c r="AJ21" s="719" t="s">
        <v>56</v>
      </c>
      <c r="AK21" s="720" t="s">
        <v>759</v>
      </c>
      <c r="BA21" s="50" t="s">
        <v>180</v>
      </c>
    </row>
    <row r="22" spans="1:53" x14ac:dyDescent="0.2">
      <c r="A22" s="1" t="s">
        <v>317</v>
      </c>
      <c r="B22" s="33" t="str">
        <f t="shared" si="0"/>
        <v>EGYPT</v>
      </c>
      <c r="C22" s="476" t="s">
        <v>1154</v>
      </c>
      <c r="D22" s="530">
        <v>17</v>
      </c>
      <c r="E22" s="179">
        <v>0</v>
      </c>
      <c r="F22" s="178">
        <v>0</v>
      </c>
      <c r="G22" s="179">
        <v>0</v>
      </c>
      <c r="H22" s="180">
        <v>0</v>
      </c>
      <c r="AA22" s="683" t="s">
        <v>109</v>
      </c>
      <c r="AB22" s="215">
        <f t="shared" si="1"/>
        <v>17</v>
      </c>
      <c r="AC22" s="179"/>
      <c r="AD22" s="178"/>
      <c r="AE22" s="179"/>
      <c r="AF22" s="180"/>
      <c r="AJ22" s="719" t="s">
        <v>625</v>
      </c>
      <c r="AK22" s="720" t="s">
        <v>814</v>
      </c>
      <c r="BA22" s="50" t="s">
        <v>214</v>
      </c>
    </row>
    <row r="23" spans="1:53" x14ac:dyDescent="0.2">
      <c r="A23" s="1" t="s">
        <v>317</v>
      </c>
      <c r="B23" s="33" t="str">
        <f t="shared" si="0"/>
        <v>EQUGUINEA</v>
      </c>
      <c r="C23" s="476" t="s">
        <v>1155</v>
      </c>
      <c r="D23" s="530">
        <v>18</v>
      </c>
      <c r="E23" s="179">
        <v>0</v>
      </c>
      <c r="F23" s="178">
        <v>0</v>
      </c>
      <c r="G23" s="179">
        <v>0</v>
      </c>
      <c r="H23" s="180">
        <v>0</v>
      </c>
      <c r="AA23" s="683" t="s">
        <v>837</v>
      </c>
      <c r="AB23" s="215">
        <f t="shared" si="1"/>
        <v>18</v>
      </c>
      <c r="AC23" s="179"/>
      <c r="AD23" s="178"/>
      <c r="AE23" s="179"/>
      <c r="AF23" s="180"/>
      <c r="AJ23" s="719" t="s">
        <v>838</v>
      </c>
      <c r="AK23" s="720" t="s">
        <v>839</v>
      </c>
      <c r="BA23" s="50" t="s">
        <v>840</v>
      </c>
    </row>
    <row r="24" spans="1:53" x14ac:dyDescent="0.2">
      <c r="A24" s="1" t="s">
        <v>317</v>
      </c>
      <c r="B24" s="33" t="str">
        <f t="shared" si="0"/>
        <v>ESTONIA</v>
      </c>
      <c r="C24" s="476" t="s">
        <v>1156</v>
      </c>
      <c r="D24" s="530">
        <v>19</v>
      </c>
      <c r="E24" s="179">
        <v>0</v>
      </c>
      <c r="F24" s="178">
        <v>0</v>
      </c>
      <c r="G24" s="179">
        <v>0</v>
      </c>
      <c r="H24" s="180">
        <v>0</v>
      </c>
      <c r="AA24" s="684" t="s">
        <v>112</v>
      </c>
      <c r="AB24" s="215">
        <f t="shared" si="1"/>
        <v>19</v>
      </c>
      <c r="AC24" s="606"/>
      <c r="AD24" s="607"/>
      <c r="AE24" s="606"/>
      <c r="AF24" s="608"/>
      <c r="AJ24" s="719" t="s">
        <v>92</v>
      </c>
      <c r="AK24" s="720" t="s">
        <v>791</v>
      </c>
      <c r="BA24" s="529" t="s">
        <v>201</v>
      </c>
    </row>
    <row r="25" spans="1:53" x14ac:dyDescent="0.2">
      <c r="A25" s="1" t="s">
        <v>317</v>
      </c>
      <c r="B25" s="33" t="str">
        <f t="shared" si="0"/>
        <v>FINLAND</v>
      </c>
      <c r="C25" s="476" t="s">
        <v>1157</v>
      </c>
      <c r="D25" s="530">
        <v>20</v>
      </c>
      <c r="E25" s="179">
        <v>0</v>
      </c>
      <c r="F25" s="178">
        <v>0</v>
      </c>
      <c r="G25" s="179">
        <v>0</v>
      </c>
      <c r="H25" s="180">
        <v>0</v>
      </c>
      <c r="AA25" s="683" t="s">
        <v>559</v>
      </c>
      <c r="AB25" s="215">
        <f t="shared" si="1"/>
        <v>20</v>
      </c>
      <c r="AC25" s="179"/>
      <c r="AD25" s="178"/>
      <c r="AE25" s="179"/>
      <c r="AF25" s="180"/>
      <c r="AJ25" s="719" t="s">
        <v>57</v>
      </c>
      <c r="AK25" s="720" t="s">
        <v>760</v>
      </c>
      <c r="BA25" s="50" t="s">
        <v>181</v>
      </c>
    </row>
    <row r="26" spans="1:53" x14ac:dyDescent="0.2">
      <c r="A26" s="1" t="s">
        <v>317</v>
      </c>
      <c r="B26" s="33" t="str">
        <f t="shared" si="0"/>
        <v>FRANCE</v>
      </c>
      <c r="C26" s="476" t="s">
        <v>1158</v>
      </c>
      <c r="D26" s="530">
        <v>21</v>
      </c>
      <c r="E26" s="179">
        <v>0</v>
      </c>
      <c r="F26" s="178">
        <v>0</v>
      </c>
      <c r="G26" s="179">
        <v>0</v>
      </c>
      <c r="H26" s="180">
        <v>0</v>
      </c>
      <c r="AA26" s="683" t="s">
        <v>104</v>
      </c>
      <c r="AB26" s="215">
        <f t="shared" si="1"/>
        <v>21</v>
      </c>
      <c r="AC26" s="179"/>
      <c r="AD26" s="178"/>
      <c r="AE26" s="179"/>
      <c r="AF26" s="180"/>
      <c r="AJ26" s="719" t="s">
        <v>47</v>
      </c>
      <c r="AK26" s="720" t="s">
        <v>761</v>
      </c>
      <c r="BA26" s="50" t="s">
        <v>560</v>
      </c>
    </row>
    <row r="27" spans="1:53" x14ac:dyDescent="0.2">
      <c r="A27" s="1" t="s">
        <v>317</v>
      </c>
      <c r="B27" s="33" t="str">
        <f t="shared" si="0"/>
        <v>GERMANY</v>
      </c>
      <c r="C27" s="476" t="s">
        <v>1159</v>
      </c>
      <c r="D27" s="530">
        <v>22</v>
      </c>
      <c r="E27" s="179">
        <v>0</v>
      </c>
      <c r="F27" s="178">
        <v>0</v>
      </c>
      <c r="G27" s="179">
        <v>0</v>
      </c>
      <c r="H27" s="180">
        <v>0</v>
      </c>
      <c r="AA27" s="683" t="s">
        <v>667</v>
      </c>
      <c r="AB27" s="215">
        <f t="shared" si="1"/>
        <v>22</v>
      </c>
      <c r="AC27" s="179"/>
      <c r="AD27" s="178"/>
      <c r="AE27" s="179"/>
      <c r="AF27" s="180"/>
      <c r="AJ27" s="719" t="s">
        <v>58</v>
      </c>
      <c r="AK27" s="720" t="s">
        <v>762</v>
      </c>
      <c r="BA27" s="50" t="s">
        <v>182</v>
      </c>
    </row>
    <row r="28" spans="1:53" x14ac:dyDescent="0.2">
      <c r="A28" s="1" t="s">
        <v>317</v>
      </c>
      <c r="B28" s="33" t="str">
        <f t="shared" si="0"/>
        <v>GREECE</v>
      </c>
      <c r="C28" s="476" t="s">
        <v>1160</v>
      </c>
      <c r="D28" s="530">
        <v>23</v>
      </c>
      <c r="E28" s="179">
        <v>0</v>
      </c>
      <c r="F28" s="178">
        <v>0</v>
      </c>
      <c r="G28" s="179">
        <v>0</v>
      </c>
      <c r="H28" s="180">
        <v>0</v>
      </c>
      <c r="AA28" s="683" t="s">
        <v>561</v>
      </c>
      <c r="AB28" s="215">
        <f t="shared" si="1"/>
        <v>23</v>
      </c>
      <c r="AC28" s="179"/>
      <c r="AD28" s="178"/>
      <c r="AE28" s="179"/>
      <c r="AF28" s="180"/>
      <c r="AJ28" s="719" t="s">
        <v>59</v>
      </c>
      <c r="AK28" s="720" t="s">
        <v>763</v>
      </c>
      <c r="BA28" s="50" t="s">
        <v>183</v>
      </c>
    </row>
    <row r="29" spans="1:53" x14ac:dyDescent="0.2">
      <c r="A29" s="1" t="s">
        <v>317</v>
      </c>
      <c r="B29" s="33" t="str">
        <f t="shared" si="0"/>
        <v>HUNGARY</v>
      </c>
      <c r="C29" s="476" t="s">
        <v>1161</v>
      </c>
      <c r="D29" s="530">
        <v>24</v>
      </c>
      <c r="E29" s="179">
        <v>0</v>
      </c>
      <c r="F29" s="178">
        <v>0</v>
      </c>
      <c r="G29" s="179">
        <v>0</v>
      </c>
      <c r="H29" s="180">
        <v>0</v>
      </c>
      <c r="AA29" s="683" t="s">
        <v>668</v>
      </c>
      <c r="AB29" s="215">
        <f t="shared" si="1"/>
        <v>24</v>
      </c>
      <c r="AC29" s="179"/>
      <c r="AD29" s="178"/>
      <c r="AE29" s="179"/>
      <c r="AF29" s="180"/>
      <c r="AJ29" s="719" t="s">
        <v>60</v>
      </c>
      <c r="AK29" s="720" t="s">
        <v>764</v>
      </c>
      <c r="BA29" s="50" t="s">
        <v>184</v>
      </c>
    </row>
    <row r="30" spans="1:53" x14ac:dyDescent="0.2">
      <c r="A30" s="1" t="s">
        <v>317</v>
      </c>
      <c r="B30" s="33" t="str">
        <f t="shared" si="0"/>
        <v>INDONESIA</v>
      </c>
      <c r="C30" s="477" t="s">
        <v>1162</v>
      </c>
      <c r="D30" s="530">
        <v>25</v>
      </c>
      <c r="E30" s="179">
        <v>0</v>
      </c>
      <c r="F30" s="178">
        <v>0</v>
      </c>
      <c r="G30" s="179">
        <v>0</v>
      </c>
      <c r="H30" s="180">
        <v>0</v>
      </c>
      <c r="AA30" s="683" t="s">
        <v>651</v>
      </c>
      <c r="AB30" s="215">
        <f t="shared" si="1"/>
        <v>25</v>
      </c>
      <c r="AC30" s="179"/>
      <c r="AD30" s="178"/>
      <c r="AE30" s="179"/>
      <c r="AF30" s="180"/>
      <c r="AJ30" s="719" t="s">
        <v>61</v>
      </c>
      <c r="AK30" s="720" t="s">
        <v>815</v>
      </c>
      <c r="BA30" s="221" t="s">
        <v>215</v>
      </c>
    </row>
    <row r="31" spans="1:53" x14ac:dyDescent="0.2">
      <c r="A31" s="1" t="s">
        <v>317</v>
      </c>
      <c r="B31" s="33" t="str">
        <f t="shared" si="0"/>
        <v>IRAN</v>
      </c>
      <c r="C31" s="476" t="s">
        <v>1163</v>
      </c>
      <c r="D31" s="530">
        <v>26</v>
      </c>
      <c r="E31" s="179">
        <v>0</v>
      </c>
      <c r="F31" s="178">
        <v>0</v>
      </c>
      <c r="G31" s="179">
        <v>0</v>
      </c>
      <c r="H31" s="180">
        <v>0</v>
      </c>
      <c r="AA31" s="683" t="s">
        <v>306</v>
      </c>
      <c r="AB31" s="215">
        <f t="shared" si="1"/>
        <v>26</v>
      </c>
      <c r="AC31" s="179"/>
      <c r="AD31" s="178"/>
      <c r="AE31" s="179"/>
      <c r="AF31" s="180"/>
      <c r="AJ31" s="719" t="s">
        <v>62</v>
      </c>
      <c r="AK31" s="720" t="s">
        <v>816</v>
      </c>
      <c r="BA31" s="50" t="s">
        <v>562</v>
      </c>
    </row>
    <row r="32" spans="1:53" x14ac:dyDescent="0.2">
      <c r="A32" s="1" t="s">
        <v>317</v>
      </c>
      <c r="B32" s="33" t="str">
        <f t="shared" si="0"/>
        <v>IRAQ</v>
      </c>
      <c r="C32" s="476" t="s">
        <v>1164</v>
      </c>
      <c r="D32" s="530">
        <v>27</v>
      </c>
      <c r="E32" s="179">
        <v>0</v>
      </c>
      <c r="F32" s="178">
        <v>0</v>
      </c>
      <c r="G32" s="179">
        <v>0</v>
      </c>
      <c r="H32" s="180">
        <v>0</v>
      </c>
      <c r="AA32" s="683" t="s">
        <v>146</v>
      </c>
      <c r="AB32" s="215">
        <f t="shared" si="1"/>
        <v>27</v>
      </c>
      <c r="AC32" s="179"/>
      <c r="AD32" s="178"/>
      <c r="AE32" s="179"/>
      <c r="AF32" s="180"/>
      <c r="AJ32" s="719" t="s">
        <v>63</v>
      </c>
      <c r="AK32" s="720" t="s">
        <v>817</v>
      </c>
      <c r="BA32" s="50" t="s">
        <v>216</v>
      </c>
    </row>
    <row r="33" spans="1:53" x14ac:dyDescent="0.2">
      <c r="A33" s="1" t="s">
        <v>317</v>
      </c>
      <c r="B33" s="33" t="str">
        <f t="shared" si="0"/>
        <v>IRELAND</v>
      </c>
      <c r="C33" s="476" t="s">
        <v>1165</v>
      </c>
      <c r="D33" s="530">
        <v>28</v>
      </c>
      <c r="E33" s="179">
        <v>0</v>
      </c>
      <c r="F33" s="178">
        <v>0</v>
      </c>
      <c r="G33" s="179">
        <v>0</v>
      </c>
      <c r="H33" s="180">
        <v>0</v>
      </c>
      <c r="AA33" s="683" t="s">
        <v>563</v>
      </c>
      <c r="AB33" s="215">
        <f t="shared" si="1"/>
        <v>28</v>
      </c>
      <c r="AC33" s="179"/>
      <c r="AD33" s="178"/>
      <c r="AE33" s="179"/>
      <c r="AF33" s="180"/>
      <c r="AJ33" s="719" t="s">
        <v>64</v>
      </c>
      <c r="AK33" s="720" t="s">
        <v>766</v>
      </c>
      <c r="BA33" s="50" t="s">
        <v>185</v>
      </c>
    </row>
    <row r="34" spans="1:53" x14ac:dyDescent="0.2">
      <c r="A34" s="1" t="s">
        <v>317</v>
      </c>
      <c r="B34" s="33" t="str">
        <f t="shared" si="0"/>
        <v>ISRAEL</v>
      </c>
      <c r="C34" s="476" t="s">
        <v>1166</v>
      </c>
      <c r="D34" s="530">
        <v>29</v>
      </c>
      <c r="E34" s="179">
        <v>0</v>
      </c>
      <c r="F34" s="178">
        <v>0</v>
      </c>
      <c r="G34" s="179">
        <v>0</v>
      </c>
      <c r="H34" s="180">
        <v>0</v>
      </c>
      <c r="AA34" s="683" t="s">
        <v>741</v>
      </c>
      <c r="AB34" s="215">
        <f t="shared" si="1"/>
        <v>29</v>
      </c>
      <c r="AC34" s="179"/>
      <c r="AD34" s="178"/>
      <c r="AE34" s="179"/>
      <c r="AF34" s="180"/>
      <c r="AJ34" s="719" t="s">
        <v>743</v>
      </c>
      <c r="AK34" s="720" t="s">
        <v>794</v>
      </c>
      <c r="BA34" s="50" t="s">
        <v>742</v>
      </c>
    </row>
    <row r="35" spans="1:53" x14ac:dyDescent="0.2">
      <c r="A35" s="1" t="s">
        <v>317</v>
      </c>
      <c r="B35" s="33" t="str">
        <f t="shared" si="0"/>
        <v>ITALY</v>
      </c>
      <c r="C35" s="476" t="s">
        <v>1167</v>
      </c>
      <c r="D35" s="530">
        <v>30</v>
      </c>
      <c r="E35" s="179">
        <v>0</v>
      </c>
      <c r="F35" s="178">
        <v>0</v>
      </c>
      <c r="G35" s="179">
        <v>0</v>
      </c>
      <c r="H35" s="180">
        <v>0</v>
      </c>
      <c r="AA35" s="683" t="s">
        <v>669</v>
      </c>
      <c r="AB35" s="215">
        <f t="shared" si="1"/>
        <v>30</v>
      </c>
      <c r="AC35" s="179"/>
      <c r="AD35" s="178"/>
      <c r="AE35" s="179"/>
      <c r="AF35" s="180"/>
      <c r="AJ35" s="719" t="s">
        <v>65</v>
      </c>
      <c r="AK35" s="720" t="s">
        <v>767</v>
      </c>
      <c r="BA35" s="50" t="s">
        <v>186</v>
      </c>
    </row>
    <row r="36" spans="1:53" x14ac:dyDescent="0.2">
      <c r="A36" s="1" t="s">
        <v>317</v>
      </c>
      <c r="B36" s="33" t="str">
        <f t="shared" si="0"/>
        <v>JAPAN</v>
      </c>
      <c r="C36" s="476" t="s">
        <v>1168</v>
      </c>
      <c r="D36" s="530">
        <v>31</v>
      </c>
      <c r="E36" s="179">
        <v>0</v>
      </c>
      <c r="F36" s="178">
        <v>0</v>
      </c>
      <c r="G36" s="179">
        <v>0</v>
      </c>
      <c r="H36" s="180">
        <v>0</v>
      </c>
      <c r="AA36" s="683" t="s">
        <v>564</v>
      </c>
      <c r="AB36" s="215">
        <f t="shared" si="1"/>
        <v>31</v>
      </c>
      <c r="AC36" s="179"/>
      <c r="AD36" s="178"/>
      <c r="AE36" s="179"/>
      <c r="AF36" s="180"/>
      <c r="AJ36" s="719" t="s">
        <v>66</v>
      </c>
      <c r="AK36" s="720" t="s">
        <v>768</v>
      </c>
      <c r="BA36" s="50" t="s">
        <v>187</v>
      </c>
    </row>
    <row r="37" spans="1:53" x14ac:dyDescent="0.2">
      <c r="A37" s="1" t="s">
        <v>317</v>
      </c>
      <c r="B37" s="33" t="str">
        <f t="shared" si="0"/>
        <v>KAZAKHSTAN</v>
      </c>
      <c r="C37" s="476" t="s">
        <v>1169</v>
      </c>
      <c r="D37" s="530">
        <v>32</v>
      </c>
      <c r="E37" s="179">
        <v>0</v>
      </c>
      <c r="F37" s="178">
        <v>0</v>
      </c>
      <c r="G37" s="179">
        <v>0</v>
      </c>
      <c r="H37" s="180">
        <v>0</v>
      </c>
      <c r="AA37" s="684" t="s">
        <v>530</v>
      </c>
      <c r="AB37" s="215">
        <f t="shared" si="1"/>
        <v>32</v>
      </c>
      <c r="AC37" s="179"/>
      <c r="AD37" s="178"/>
      <c r="AE37" s="179"/>
      <c r="AF37" s="180"/>
      <c r="AJ37" s="719" t="s">
        <v>587</v>
      </c>
      <c r="AK37" s="720" t="s">
        <v>795</v>
      </c>
      <c r="BA37" s="529" t="s">
        <v>575</v>
      </c>
    </row>
    <row r="38" spans="1:53" x14ac:dyDescent="0.2">
      <c r="A38" s="1" t="s">
        <v>317</v>
      </c>
      <c r="B38" s="33" t="str">
        <f t="shared" si="0"/>
        <v>KOREA</v>
      </c>
      <c r="C38" s="476" t="s">
        <v>1170</v>
      </c>
      <c r="D38" s="530">
        <v>33</v>
      </c>
      <c r="E38" s="179">
        <v>0</v>
      </c>
      <c r="F38" s="178">
        <v>0</v>
      </c>
      <c r="G38" s="179">
        <v>0</v>
      </c>
      <c r="H38" s="180">
        <v>0</v>
      </c>
      <c r="AA38" s="683" t="s">
        <v>565</v>
      </c>
      <c r="AB38" s="215">
        <f t="shared" si="1"/>
        <v>33</v>
      </c>
      <c r="AC38" s="179"/>
      <c r="AD38" s="178"/>
      <c r="AE38" s="179"/>
      <c r="AF38" s="180"/>
      <c r="AJ38" s="719" t="s">
        <v>67</v>
      </c>
      <c r="AK38" s="720" t="s">
        <v>769</v>
      </c>
      <c r="BA38" s="50" t="s">
        <v>188</v>
      </c>
    </row>
    <row r="39" spans="1:53" x14ac:dyDescent="0.2">
      <c r="A39" s="1" t="s">
        <v>317</v>
      </c>
      <c r="B39" s="33" t="str">
        <f t="shared" si="0"/>
        <v>LATVIA</v>
      </c>
      <c r="C39" s="476" t="s">
        <v>1171</v>
      </c>
      <c r="D39" s="530">
        <v>34</v>
      </c>
      <c r="E39" s="179">
        <v>0</v>
      </c>
      <c r="F39" s="178">
        <v>0</v>
      </c>
      <c r="G39" s="179">
        <v>0</v>
      </c>
      <c r="H39" s="180">
        <v>0</v>
      </c>
      <c r="AA39" s="684" t="s">
        <v>113</v>
      </c>
      <c r="AB39" s="215">
        <f t="shared" si="1"/>
        <v>34</v>
      </c>
      <c r="AC39" s="179"/>
      <c r="AD39" s="178"/>
      <c r="AE39" s="179"/>
      <c r="AF39" s="180"/>
      <c r="AJ39" s="719" t="s">
        <v>94</v>
      </c>
      <c r="AK39" s="720" t="s">
        <v>797</v>
      </c>
      <c r="BA39" s="529" t="s">
        <v>206</v>
      </c>
    </row>
    <row r="40" spans="1:53" x14ac:dyDescent="0.2">
      <c r="A40" s="1" t="s">
        <v>317</v>
      </c>
      <c r="B40" s="33" t="str">
        <f t="shared" si="0"/>
        <v>LIBYA</v>
      </c>
      <c r="C40" s="475" t="s">
        <v>1172</v>
      </c>
      <c r="D40" s="530">
        <v>35</v>
      </c>
      <c r="E40" s="179">
        <v>0</v>
      </c>
      <c r="F40" s="178">
        <v>0</v>
      </c>
      <c r="G40" s="179">
        <v>0</v>
      </c>
      <c r="H40" s="180">
        <v>0</v>
      </c>
      <c r="AA40" s="765" t="s">
        <v>144</v>
      </c>
      <c r="AB40" s="215">
        <f t="shared" si="1"/>
        <v>35</v>
      </c>
      <c r="AC40" s="179"/>
      <c r="AD40" s="178"/>
      <c r="AE40" s="179"/>
      <c r="AF40" s="180"/>
      <c r="AJ40" s="719" t="s">
        <v>68</v>
      </c>
      <c r="AK40" s="720" t="s">
        <v>818</v>
      </c>
      <c r="BA40" s="222" t="s">
        <v>1029</v>
      </c>
    </row>
    <row r="41" spans="1:53" x14ac:dyDescent="0.2">
      <c r="A41" s="1" t="s">
        <v>317</v>
      </c>
      <c r="B41" s="33" t="str">
        <f t="shared" si="0"/>
        <v>LITHUANIA</v>
      </c>
      <c r="C41" s="475" t="s">
        <v>1173</v>
      </c>
      <c r="D41" s="530">
        <v>36</v>
      </c>
      <c r="E41" s="179">
        <v>0</v>
      </c>
      <c r="F41" s="178">
        <v>0</v>
      </c>
      <c r="G41" s="179">
        <v>0</v>
      </c>
      <c r="H41" s="180">
        <v>0</v>
      </c>
      <c r="AA41" s="684" t="s">
        <v>114</v>
      </c>
      <c r="AB41" s="215">
        <f t="shared" si="1"/>
        <v>36</v>
      </c>
      <c r="AC41" s="179"/>
      <c r="AD41" s="178"/>
      <c r="AE41" s="179"/>
      <c r="AF41" s="180"/>
      <c r="AJ41" s="719" t="s">
        <v>95</v>
      </c>
      <c r="AK41" s="720" t="s">
        <v>798</v>
      </c>
      <c r="BA41" s="528" t="s">
        <v>225</v>
      </c>
    </row>
    <row r="42" spans="1:53" x14ac:dyDescent="0.2">
      <c r="A42" s="1" t="s">
        <v>317</v>
      </c>
      <c r="B42" s="33" t="str">
        <f t="shared" si="0"/>
        <v>LUXEMBOU</v>
      </c>
      <c r="C42" s="475" t="s">
        <v>1174</v>
      </c>
      <c r="D42" s="530">
        <v>37</v>
      </c>
      <c r="E42" s="179">
        <v>0</v>
      </c>
      <c r="F42" s="178">
        <v>0</v>
      </c>
      <c r="G42" s="179">
        <v>0</v>
      </c>
      <c r="H42" s="180">
        <v>0</v>
      </c>
      <c r="AA42" s="683" t="s">
        <v>566</v>
      </c>
      <c r="AB42" s="215">
        <f t="shared" si="1"/>
        <v>37</v>
      </c>
      <c r="AC42" s="179"/>
      <c r="AD42" s="178"/>
      <c r="AE42" s="179"/>
      <c r="AF42" s="180"/>
      <c r="AJ42" s="719" t="s">
        <v>69</v>
      </c>
      <c r="AK42" s="720" t="s">
        <v>770</v>
      </c>
      <c r="BA42" s="222" t="s">
        <v>566</v>
      </c>
    </row>
    <row r="43" spans="1:53" x14ac:dyDescent="0.2">
      <c r="A43" s="1" t="s">
        <v>317</v>
      </c>
      <c r="B43" s="33" t="str">
        <f t="shared" si="0"/>
        <v>FYROM</v>
      </c>
      <c r="C43" s="475" t="s">
        <v>1175</v>
      </c>
      <c r="D43" s="530">
        <v>38</v>
      </c>
      <c r="E43" s="179">
        <v>0</v>
      </c>
      <c r="F43" s="178">
        <v>0</v>
      </c>
      <c r="G43" s="179">
        <v>0</v>
      </c>
      <c r="H43" s="180">
        <v>0</v>
      </c>
      <c r="AA43" s="684" t="s">
        <v>305</v>
      </c>
      <c r="AB43" s="215">
        <f t="shared" si="1"/>
        <v>38</v>
      </c>
      <c r="AC43" s="179"/>
      <c r="AD43" s="178"/>
      <c r="AE43" s="179"/>
      <c r="AF43" s="180"/>
      <c r="AJ43" s="719" t="s">
        <v>99</v>
      </c>
      <c r="AK43" s="720" t="s">
        <v>792</v>
      </c>
      <c r="BA43" s="528" t="s">
        <v>308</v>
      </c>
    </row>
    <row r="44" spans="1:53" x14ac:dyDescent="0.2">
      <c r="A44" s="1" t="s">
        <v>317</v>
      </c>
      <c r="B44" s="33" t="str">
        <f t="shared" ref="B44:B78" si="2">IF(IsoCodes=FALSE,AJ44,AK44)</f>
        <v>MALAYSIA</v>
      </c>
      <c r="C44" s="475" t="s">
        <v>1176</v>
      </c>
      <c r="D44" s="530">
        <v>39</v>
      </c>
      <c r="E44" s="179">
        <v>0</v>
      </c>
      <c r="F44" s="178">
        <v>0</v>
      </c>
      <c r="G44" s="179">
        <v>0</v>
      </c>
      <c r="H44" s="180">
        <v>0</v>
      </c>
      <c r="AA44" s="683" t="s">
        <v>653</v>
      </c>
      <c r="AB44" s="215">
        <f t="shared" ref="AB44:AB78" si="3">D44</f>
        <v>39</v>
      </c>
      <c r="AC44" s="179"/>
      <c r="AD44" s="178"/>
      <c r="AE44" s="179"/>
      <c r="AF44" s="180"/>
      <c r="AJ44" s="719" t="s">
        <v>70</v>
      </c>
      <c r="AK44" s="720" t="s">
        <v>819</v>
      </c>
      <c r="BA44" s="222" t="s">
        <v>217</v>
      </c>
    </row>
    <row r="45" spans="1:53" x14ac:dyDescent="0.2">
      <c r="A45" s="1" t="s">
        <v>317</v>
      </c>
      <c r="B45" s="33" t="str">
        <f t="shared" si="2"/>
        <v>MALTA</v>
      </c>
      <c r="C45" s="475" t="s">
        <v>1177</v>
      </c>
      <c r="D45" s="530">
        <v>40</v>
      </c>
      <c r="E45" s="179">
        <v>0</v>
      </c>
      <c r="F45" s="178">
        <v>0</v>
      </c>
      <c r="G45" s="179">
        <v>0</v>
      </c>
      <c r="H45" s="180">
        <v>0</v>
      </c>
      <c r="AA45" s="683" t="s">
        <v>110</v>
      </c>
      <c r="AB45" s="215">
        <f t="shared" si="3"/>
        <v>40</v>
      </c>
      <c r="AC45" s="179"/>
      <c r="AD45" s="178"/>
      <c r="AE45" s="179"/>
      <c r="AF45" s="180"/>
      <c r="AJ45" s="719" t="s">
        <v>626</v>
      </c>
      <c r="AK45" s="720" t="s">
        <v>799</v>
      </c>
      <c r="BA45" s="222" t="s">
        <v>189</v>
      </c>
    </row>
    <row r="46" spans="1:53" x14ac:dyDescent="0.2">
      <c r="A46" s="1" t="s">
        <v>317</v>
      </c>
      <c r="B46" s="33" t="str">
        <f t="shared" si="2"/>
        <v>MEXICO</v>
      </c>
      <c r="C46" s="475" t="s">
        <v>1178</v>
      </c>
      <c r="D46" s="530">
        <v>41</v>
      </c>
      <c r="E46" s="179">
        <v>0</v>
      </c>
      <c r="F46" s="178">
        <v>0</v>
      </c>
      <c r="G46" s="179">
        <v>0</v>
      </c>
      <c r="H46" s="180">
        <v>0</v>
      </c>
      <c r="AA46" s="683" t="s">
        <v>670</v>
      </c>
      <c r="AB46" s="215">
        <f t="shared" si="3"/>
        <v>41</v>
      </c>
      <c r="AC46" s="179"/>
      <c r="AD46" s="178"/>
      <c r="AE46" s="179"/>
      <c r="AF46" s="180"/>
      <c r="AJ46" s="719" t="s">
        <v>71</v>
      </c>
      <c r="AK46" s="720" t="s">
        <v>771</v>
      </c>
      <c r="BA46" s="222" t="s">
        <v>190</v>
      </c>
    </row>
    <row r="47" spans="1:53" x14ac:dyDescent="0.2">
      <c r="A47" s="1" t="s">
        <v>317</v>
      </c>
      <c r="B47" s="33" t="str">
        <f t="shared" si="2"/>
        <v>MONTENEGRO</v>
      </c>
      <c r="C47" s="475" t="s">
        <v>1179</v>
      </c>
      <c r="D47" s="530">
        <v>42</v>
      </c>
      <c r="E47" s="179">
        <v>0</v>
      </c>
      <c r="F47" s="178">
        <v>0</v>
      </c>
      <c r="G47" s="179">
        <v>0</v>
      </c>
      <c r="H47" s="180">
        <v>0</v>
      </c>
      <c r="AA47" s="684" t="s">
        <v>655</v>
      </c>
      <c r="AB47" s="215">
        <f t="shared" si="3"/>
        <v>42</v>
      </c>
      <c r="AC47" s="179"/>
      <c r="AD47" s="178"/>
      <c r="AE47" s="179"/>
      <c r="AF47" s="180"/>
      <c r="AJ47" s="719" t="s">
        <v>654</v>
      </c>
      <c r="AK47" s="720" t="s">
        <v>801</v>
      </c>
      <c r="BA47" s="528" t="s">
        <v>655</v>
      </c>
    </row>
    <row r="48" spans="1:53" x14ac:dyDescent="0.2">
      <c r="A48" s="1" t="s">
        <v>317</v>
      </c>
      <c r="B48" s="33" t="str">
        <f t="shared" si="2"/>
        <v>NETHLAND</v>
      </c>
      <c r="C48" s="475" t="s">
        <v>1180</v>
      </c>
      <c r="D48" s="530">
        <v>43</v>
      </c>
      <c r="E48" s="179">
        <v>0</v>
      </c>
      <c r="F48" s="178">
        <v>0</v>
      </c>
      <c r="G48" s="179">
        <v>0</v>
      </c>
      <c r="H48" s="180">
        <v>0</v>
      </c>
      <c r="AA48" s="683" t="s">
        <v>671</v>
      </c>
      <c r="AB48" s="215">
        <f t="shared" si="3"/>
        <v>43</v>
      </c>
      <c r="AC48" s="179"/>
      <c r="AD48" s="178"/>
      <c r="AE48" s="179"/>
      <c r="AF48" s="180"/>
      <c r="AJ48" s="719" t="s">
        <v>72</v>
      </c>
      <c r="AK48" s="720" t="s">
        <v>772</v>
      </c>
      <c r="BA48" s="222" t="s">
        <v>191</v>
      </c>
    </row>
    <row r="49" spans="1:53" x14ac:dyDescent="0.2">
      <c r="A49" s="1" t="s">
        <v>317</v>
      </c>
      <c r="B49" s="33" t="str">
        <f t="shared" si="2"/>
        <v>NZ</v>
      </c>
      <c r="C49" s="475" t="s">
        <v>1181</v>
      </c>
      <c r="D49" s="530">
        <v>44</v>
      </c>
      <c r="E49" s="179">
        <v>0</v>
      </c>
      <c r="F49" s="178">
        <v>0</v>
      </c>
      <c r="G49" s="179">
        <v>0</v>
      </c>
      <c r="H49" s="180">
        <v>0</v>
      </c>
      <c r="AA49" s="683" t="s">
        <v>567</v>
      </c>
      <c r="AB49" s="215">
        <f t="shared" si="3"/>
        <v>44</v>
      </c>
      <c r="AC49" s="179"/>
      <c r="AD49" s="178"/>
      <c r="AE49" s="179"/>
      <c r="AF49" s="180"/>
      <c r="AJ49" s="719" t="s">
        <v>73</v>
      </c>
      <c r="AK49" s="720" t="s">
        <v>73</v>
      </c>
      <c r="BA49" s="222" t="s">
        <v>223</v>
      </c>
    </row>
    <row r="50" spans="1:53" x14ac:dyDescent="0.2">
      <c r="A50" s="1" t="s">
        <v>317</v>
      </c>
      <c r="B50" s="33" t="str">
        <f t="shared" si="2"/>
        <v>NIGERIA</v>
      </c>
      <c r="C50" s="476" t="s">
        <v>1182</v>
      </c>
      <c r="D50" s="530">
        <v>45</v>
      </c>
      <c r="E50" s="179">
        <v>0</v>
      </c>
      <c r="F50" s="178">
        <v>0</v>
      </c>
      <c r="G50" s="179">
        <v>0</v>
      </c>
      <c r="H50" s="180">
        <v>0</v>
      </c>
      <c r="AA50" s="683" t="s">
        <v>568</v>
      </c>
      <c r="AB50" s="215">
        <f t="shared" si="3"/>
        <v>45</v>
      </c>
      <c r="AC50" s="179"/>
      <c r="AD50" s="178"/>
      <c r="AE50" s="179"/>
      <c r="AF50" s="180"/>
      <c r="AJ50" s="719" t="s">
        <v>590</v>
      </c>
      <c r="AK50" s="720" t="s">
        <v>820</v>
      </c>
      <c r="BA50" s="50" t="s">
        <v>218</v>
      </c>
    </row>
    <row r="51" spans="1:53" x14ac:dyDescent="0.2">
      <c r="A51" s="1" t="s">
        <v>317</v>
      </c>
      <c r="B51" s="33" t="str">
        <f t="shared" si="2"/>
        <v>NORWAY</v>
      </c>
      <c r="C51" s="475" t="s">
        <v>1183</v>
      </c>
      <c r="D51" s="530">
        <v>46</v>
      </c>
      <c r="E51" s="179">
        <v>0</v>
      </c>
      <c r="F51" s="178">
        <v>0</v>
      </c>
      <c r="G51" s="179">
        <v>0</v>
      </c>
      <c r="H51" s="180">
        <v>0</v>
      </c>
      <c r="AA51" s="683" t="s">
        <v>581</v>
      </c>
      <c r="AB51" s="215">
        <f t="shared" si="3"/>
        <v>46</v>
      </c>
      <c r="AC51" s="179"/>
      <c r="AD51" s="178"/>
      <c r="AE51" s="179"/>
      <c r="AF51" s="180"/>
      <c r="AJ51" s="719" t="s">
        <v>74</v>
      </c>
      <c r="AK51" s="720" t="s">
        <v>773</v>
      </c>
      <c r="BA51" s="222" t="s">
        <v>192</v>
      </c>
    </row>
    <row r="52" spans="1:53" x14ac:dyDescent="0.2">
      <c r="A52" s="1" t="s">
        <v>317</v>
      </c>
      <c r="B52" s="33" t="str">
        <f t="shared" si="2"/>
        <v>OMAN</v>
      </c>
      <c r="C52" s="477" t="s">
        <v>1184</v>
      </c>
      <c r="D52" s="530">
        <v>47</v>
      </c>
      <c r="E52" s="179">
        <v>0</v>
      </c>
      <c r="F52" s="178">
        <v>0</v>
      </c>
      <c r="G52" s="179">
        <v>0</v>
      </c>
      <c r="H52" s="180">
        <v>0</v>
      </c>
      <c r="AA52" s="685" t="s">
        <v>678</v>
      </c>
      <c r="AB52" s="215">
        <f t="shared" si="3"/>
        <v>47</v>
      </c>
      <c r="AC52" s="179"/>
      <c r="AD52" s="178"/>
      <c r="AE52" s="179"/>
      <c r="AF52" s="180"/>
      <c r="AJ52" s="719" t="s">
        <v>680</v>
      </c>
      <c r="AK52" s="720" t="s">
        <v>821</v>
      </c>
      <c r="BA52" s="219" t="s">
        <v>678</v>
      </c>
    </row>
    <row r="53" spans="1:53" x14ac:dyDescent="0.2">
      <c r="A53" s="1" t="s">
        <v>317</v>
      </c>
      <c r="B53" s="33" t="str">
        <f t="shared" si="2"/>
        <v>OTHERASIA</v>
      </c>
      <c r="C53" s="476" t="s">
        <v>1185</v>
      </c>
      <c r="D53" s="530">
        <v>48</v>
      </c>
      <c r="E53" s="179">
        <v>0</v>
      </c>
      <c r="F53" s="178">
        <v>0</v>
      </c>
      <c r="G53" s="179">
        <v>0</v>
      </c>
      <c r="H53" s="180">
        <v>0</v>
      </c>
      <c r="AA53" s="848" t="s">
        <v>1041</v>
      </c>
      <c r="AB53" s="216">
        <f t="shared" si="3"/>
        <v>48</v>
      </c>
      <c r="AC53" s="184"/>
      <c r="AD53" s="36"/>
      <c r="AE53" s="184"/>
      <c r="AF53" s="79"/>
      <c r="AJ53" s="721" t="s">
        <v>592</v>
      </c>
      <c r="AK53" s="722" t="s">
        <v>829</v>
      </c>
      <c r="BA53" s="174" t="s">
        <v>309</v>
      </c>
    </row>
    <row r="54" spans="1:53" x14ac:dyDescent="0.2">
      <c r="A54" s="1" t="s">
        <v>317</v>
      </c>
      <c r="B54" s="33" t="str">
        <f t="shared" si="2"/>
        <v>OTHFUSSR</v>
      </c>
      <c r="C54" s="475" t="s">
        <v>1186</v>
      </c>
      <c r="D54" s="530">
        <v>49</v>
      </c>
      <c r="E54" s="179">
        <v>0</v>
      </c>
      <c r="F54" s="178">
        <v>0</v>
      </c>
      <c r="G54" s="179">
        <v>0</v>
      </c>
      <c r="H54" s="180">
        <v>0</v>
      </c>
      <c r="AA54" s="685" t="s">
        <v>846</v>
      </c>
      <c r="AB54" s="215">
        <f t="shared" si="3"/>
        <v>49</v>
      </c>
      <c r="AC54" s="179"/>
      <c r="AD54" s="178"/>
      <c r="AE54" s="179"/>
      <c r="AF54" s="180"/>
      <c r="AJ54" s="721" t="s">
        <v>88</v>
      </c>
      <c r="AK54" s="722" t="s">
        <v>830</v>
      </c>
      <c r="BA54" s="219" t="s">
        <v>847</v>
      </c>
    </row>
    <row r="55" spans="1:53" x14ac:dyDescent="0.2">
      <c r="A55" s="1" t="s">
        <v>317</v>
      </c>
      <c r="B55" s="33" t="str">
        <f>IF(IsoCodes=FALSE,AJ55,AK55)</f>
        <v>PAPUANEWGU</v>
      </c>
      <c r="C55" s="475" t="s">
        <v>1187</v>
      </c>
      <c r="D55" s="530">
        <v>50</v>
      </c>
      <c r="E55" s="179">
        <v>0</v>
      </c>
      <c r="F55" s="178">
        <v>0</v>
      </c>
      <c r="G55" s="179">
        <v>0</v>
      </c>
      <c r="H55" s="180">
        <v>0</v>
      </c>
      <c r="AA55" s="685" t="s">
        <v>888</v>
      </c>
      <c r="AB55" s="215">
        <f>D55</f>
        <v>50</v>
      </c>
      <c r="AC55" s="179"/>
      <c r="AD55" s="178"/>
      <c r="AE55" s="179"/>
      <c r="AF55" s="180"/>
      <c r="AJ55" s="771" t="s">
        <v>895</v>
      </c>
      <c r="AK55" s="770" t="s">
        <v>894</v>
      </c>
      <c r="BA55" s="219" t="s">
        <v>889</v>
      </c>
    </row>
    <row r="56" spans="1:53" x14ac:dyDescent="0.2">
      <c r="A56" s="1" t="s">
        <v>317</v>
      </c>
      <c r="B56" s="33" t="str">
        <f>IF(IsoCodes=FALSE,AJ56,AK56)</f>
        <v>PERU</v>
      </c>
      <c r="C56" s="475" t="s">
        <v>1208</v>
      </c>
      <c r="D56" s="530">
        <v>51</v>
      </c>
      <c r="E56" s="179">
        <v>0</v>
      </c>
      <c r="F56" s="178">
        <v>0</v>
      </c>
      <c r="G56" s="179">
        <v>0</v>
      </c>
      <c r="H56" s="180">
        <v>0</v>
      </c>
      <c r="AA56" s="685" t="s">
        <v>879</v>
      </c>
      <c r="AB56" s="215">
        <f t="shared" si="3"/>
        <v>51</v>
      </c>
      <c r="AC56" s="179"/>
      <c r="AD56" s="178"/>
      <c r="AE56" s="179"/>
      <c r="AF56" s="180"/>
      <c r="AJ56" s="757" t="s">
        <v>880</v>
      </c>
      <c r="AK56" s="758" t="s">
        <v>881</v>
      </c>
      <c r="BA56" s="219" t="s">
        <v>882</v>
      </c>
    </row>
    <row r="57" spans="1:53" x14ac:dyDescent="0.2">
      <c r="A57" s="1" t="s">
        <v>317</v>
      </c>
      <c r="B57" s="33" t="str">
        <f t="shared" si="2"/>
        <v>POLAND</v>
      </c>
      <c r="C57" s="475" t="s">
        <v>1188</v>
      </c>
      <c r="D57" s="530">
        <v>52</v>
      </c>
      <c r="E57" s="179">
        <v>0</v>
      </c>
      <c r="F57" s="178">
        <v>0</v>
      </c>
      <c r="G57" s="179">
        <v>0</v>
      </c>
      <c r="H57" s="180">
        <v>0</v>
      </c>
      <c r="AA57" s="685" t="s">
        <v>569</v>
      </c>
      <c r="AB57" s="215">
        <f t="shared" si="3"/>
        <v>52</v>
      </c>
      <c r="AC57" s="179"/>
      <c r="AD57" s="178"/>
      <c r="AE57" s="179"/>
      <c r="AF57" s="180"/>
      <c r="AJ57" s="719" t="s">
        <v>75</v>
      </c>
      <c r="AK57" s="720" t="s">
        <v>774</v>
      </c>
      <c r="BA57" s="219" t="s">
        <v>193</v>
      </c>
    </row>
    <row r="58" spans="1:53" x14ac:dyDescent="0.2">
      <c r="A58" s="1" t="s">
        <v>317</v>
      </c>
      <c r="B58" s="33" t="str">
        <f t="shared" si="2"/>
        <v>PORTUGAL</v>
      </c>
      <c r="C58" s="475" t="s">
        <v>1189</v>
      </c>
      <c r="D58" s="530">
        <v>53</v>
      </c>
      <c r="E58" s="179">
        <v>0</v>
      </c>
      <c r="F58" s="178">
        <v>0</v>
      </c>
      <c r="G58" s="179">
        <v>0</v>
      </c>
      <c r="H58" s="180">
        <v>0</v>
      </c>
      <c r="AA58" s="685" t="s">
        <v>570</v>
      </c>
      <c r="AB58" s="215">
        <f t="shared" si="3"/>
        <v>53</v>
      </c>
      <c r="AC58" s="179"/>
      <c r="AD58" s="178"/>
      <c r="AE58" s="179"/>
      <c r="AF58" s="180"/>
      <c r="AJ58" s="719" t="s">
        <v>76</v>
      </c>
      <c r="AK58" s="720" t="s">
        <v>775</v>
      </c>
      <c r="BA58" s="219" t="s">
        <v>570</v>
      </c>
    </row>
    <row r="59" spans="1:53" x14ac:dyDescent="0.2">
      <c r="A59" s="1" t="s">
        <v>317</v>
      </c>
      <c r="B59" s="33" t="str">
        <f t="shared" si="2"/>
        <v>QATAR</v>
      </c>
      <c r="C59" s="475" t="s">
        <v>1190</v>
      </c>
      <c r="D59" s="530">
        <v>54</v>
      </c>
      <c r="E59" s="179">
        <v>0</v>
      </c>
      <c r="F59" s="178">
        <v>0</v>
      </c>
      <c r="G59" s="179">
        <v>0</v>
      </c>
      <c r="H59" s="180">
        <v>0</v>
      </c>
      <c r="AA59" s="685" t="s">
        <v>672</v>
      </c>
      <c r="AB59" s="215">
        <f t="shared" si="3"/>
        <v>54</v>
      </c>
      <c r="AC59" s="179"/>
      <c r="AD59" s="178"/>
      <c r="AE59" s="179"/>
      <c r="AF59" s="180"/>
      <c r="AJ59" s="719" t="s">
        <v>77</v>
      </c>
      <c r="AK59" s="720" t="s">
        <v>822</v>
      </c>
      <c r="BA59" s="219" t="s">
        <v>571</v>
      </c>
    </row>
    <row r="60" spans="1:53" ht="12.75" customHeight="1" thickBot="1" x14ac:dyDescent="0.25">
      <c r="A60" s="1" t="s">
        <v>317</v>
      </c>
      <c r="B60" s="33" t="str">
        <f t="shared" si="2"/>
        <v>ROMANIA</v>
      </c>
      <c r="C60" s="475" t="s">
        <v>1191</v>
      </c>
      <c r="D60" s="530">
        <v>55</v>
      </c>
      <c r="E60" s="179">
        <v>0</v>
      </c>
      <c r="F60" s="178">
        <v>0</v>
      </c>
      <c r="G60" s="179">
        <v>0</v>
      </c>
      <c r="H60" s="180">
        <v>0</v>
      </c>
      <c r="AA60" s="685" t="s">
        <v>111</v>
      </c>
      <c r="AB60" s="215">
        <f t="shared" si="3"/>
        <v>55</v>
      </c>
      <c r="AC60" s="179"/>
      <c r="AD60" s="178"/>
      <c r="AE60" s="179"/>
      <c r="AF60" s="180"/>
      <c r="AJ60" s="719" t="s">
        <v>90</v>
      </c>
      <c r="AK60" s="720" t="s">
        <v>802</v>
      </c>
      <c r="BA60" s="223" t="s">
        <v>194</v>
      </c>
    </row>
    <row r="61" spans="1:53" x14ac:dyDescent="0.2">
      <c r="A61" s="1" t="s">
        <v>317</v>
      </c>
      <c r="B61" s="218" t="str">
        <f t="shared" si="2"/>
        <v>RUSSIA</v>
      </c>
      <c r="C61" s="865" t="s">
        <v>1192</v>
      </c>
      <c r="D61" s="530">
        <v>56</v>
      </c>
      <c r="E61" s="179">
        <v>0</v>
      </c>
      <c r="F61" s="178">
        <v>0</v>
      </c>
      <c r="G61" s="179">
        <v>0</v>
      </c>
      <c r="H61" s="180">
        <v>0</v>
      </c>
      <c r="AA61" s="686" t="s">
        <v>848</v>
      </c>
      <c r="AB61" s="215">
        <f t="shared" si="3"/>
        <v>56</v>
      </c>
      <c r="AC61" s="179"/>
      <c r="AD61" s="178"/>
      <c r="AE61" s="179"/>
      <c r="AF61" s="180"/>
      <c r="AJ61" s="719" t="s">
        <v>87</v>
      </c>
      <c r="AK61" s="720" t="s">
        <v>803</v>
      </c>
      <c r="BA61" s="605" t="s">
        <v>849</v>
      </c>
    </row>
    <row r="62" spans="1:53" x14ac:dyDescent="0.2">
      <c r="A62" s="1" t="s">
        <v>317</v>
      </c>
      <c r="B62" s="218" t="str">
        <f t="shared" si="2"/>
        <v>SERBIA</v>
      </c>
      <c r="C62" s="475" t="s">
        <v>1193</v>
      </c>
      <c r="D62" s="530">
        <v>57</v>
      </c>
      <c r="E62" s="179">
        <v>0</v>
      </c>
      <c r="F62" s="178">
        <v>0</v>
      </c>
      <c r="G62" s="179">
        <v>0</v>
      </c>
      <c r="H62" s="180">
        <v>0</v>
      </c>
      <c r="AA62" s="684" t="s">
        <v>659</v>
      </c>
      <c r="AB62" s="215">
        <f t="shared" si="3"/>
        <v>57</v>
      </c>
      <c r="AC62" s="179"/>
      <c r="AD62" s="178"/>
      <c r="AE62" s="179"/>
      <c r="AF62" s="180"/>
      <c r="AJ62" s="719" t="s">
        <v>658</v>
      </c>
      <c r="AK62" s="720" t="s">
        <v>804</v>
      </c>
      <c r="BA62" s="528" t="s">
        <v>158</v>
      </c>
    </row>
    <row r="63" spans="1:53" x14ac:dyDescent="0.2">
      <c r="A63" s="1" t="s">
        <v>317</v>
      </c>
      <c r="B63" s="218" t="str">
        <f t="shared" si="2"/>
        <v>SLOVAKIA</v>
      </c>
      <c r="C63" s="475" t="s">
        <v>1194</v>
      </c>
      <c r="D63" s="530">
        <v>58</v>
      </c>
      <c r="E63" s="179">
        <v>0</v>
      </c>
      <c r="F63" s="178">
        <v>0</v>
      </c>
      <c r="G63" s="179">
        <v>0</v>
      </c>
      <c r="H63" s="180">
        <v>0</v>
      </c>
      <c r="AA63" s="685" t="s">
        <v>583</v>
      </c>
      <c r="AB63" s="215">
        <f t="shared" si="3"/>
        <v>58</v>
      </c>
      <c r="AC63" s="179"/>
      <c r="AD63" s="178"/>
      <c r="AE63" s="179"/>
      <c r="AF63" s="180"/>
      <c r="AJ63" s="719" t="s">
        <v>78</v>
      </c>
      <c r="AK63" s="720" t="s">
        <v>776</v>
      </c>
      <c r="BA63" s="219" t="s">
        <v>159</v>
      </c>
    </row>
    <row r="64" spans="1:53" x14ac:dyDescent="0.2">
      <c r="A64" s="1" t="s">
        <v>317</v>
      </c>
      <c r="B64" s="218" t="str">
        <f t="shared" si="2"/>
        <v>SLOVENIA</v>
      </c>
      <c r="C64" s="477" t="s">
        <v>1195</v>
      </c>
      <c r="D64" s="530">
        <v>59</v>
      </c>
      <c r="E64" s="179">
        <v>0</v>
      </c>
      <c r="F64" s="178">
        <v>0</v>
      </c>
      <c r="G64" s="179">
        <v>0</v>
      </c>
      <c r="H64" s="180">
        <v>0</v>
      </c>
      <c r="AA64" s="684" t="s">
        <v>116</v>
      </c>
      <c r="AB64" s="215">
        <f t="shared" si="3"/>
        <v>59</v>
      </c>
      <c r="AC64" s="179"/>
      <c r="AD64" s="178"/>
      <c r="AE64" s="179"/>
      <c r="AF64" s="180"/>
      <c r="AJ64" s="719" t="s">
        <v>100</v>
      </c>
      <c r="AK64" s="720" t="s">
        <v>805</v>
      </c>
      <c r="BA64" s="531" t="s">
        <v>229</v>
      </c>
    </row>
    <row r="65" spans="1:53" x14ac:dyDescent="0.2">
      <c r="A65" s="1" t="s">
        <v>317</v>
      </c>
      <c r="B65" s="218" t="str">
        <f t="shared" si="2"/>
        <v>SPAIN</v>
      </c>
      <c r="C65" s="476" t="s">
        <v>1196</v>
      </c>
      <c r="D65" s="530">
        <v>60</v>
      </c>
      <c r="E65" s="179">
        <v>0</v>
      </c>
      <c r="F65" s="178">
        <v>0</v>
      </c>
      <c r="G65" s="179">
        <v>0</v>
      </c>
      <c r="H65" s="180">
        <v>0</v>
      </c>
      <c r="AA65" s="685" t="s">
        <v>572</v>
      </c>
      <c r="AB65" s="215">
        <f t="shared" si="3"/>
        <v>60</v>
      </c>
      <c r="AC65" s="179"/>
      <c r="AD65" s="178"/>
      <c r="AE65" s="179"/>
      <c r="AF65" s="180"/>
      <c r="AJ65" s="719" t="s">
        <v>79</v>
      </c>
      <c r="AK65" s="720" t="s">
        <v>777</v>
      </c>
      <c r="BA65" s="174" t="s">
        <v>195</v>
      </c>
    </row>
    <row r="66" spans="1:53" x14ac:dyDescent="0.2">
      <c r="A66" s="1" t="s">
        <v>317</v>
      </c>
      <c r="B66" s="218" t="str">
        <f t="shared" si="2"/>
        <v>SWEDEN</v>
      </c>
      <c r="C66" s="475" t="s">
        <v>1197</v>
      </c>
      <c r="D66" s="530">
        <v>61</v>
      </c>
      <c r="E66" s="179">
        <v>0</v>
      </c>
      <c r="F66" s="178">
        <v>0</v>
      </c>
      <c r="G66" s="179">
        <v>0</v>
      </c>
      <c r="H66" s="180">
        <v>0</v>
      </c>
      <c r="AA66" s="685" t="s">
        <v>573</v>
      </c>
      <c r="AB66" s="215">
        <f t="shared" si="3"/>
        <v>61</v>
      </c>
      <c r="AC66" s="179"/>
      <c r="AD66" s="178"/>
      <c r="AE66" s="179"/>
      <c r="AF66" s="180"/>
      <c r="AJ66" s="719" t="s">
        <v>80</v>
      </c>
      <c r="AK66" s="720" t="s">
        <v>778</v>
      </c>
      <c r="BA66" s="219" t="s">
        <v>196</v>
      </c>
    </row>
    <row r="67" spans="1:53" x14ac:dyDescent="0.2">
      <c r="A67" s="1" t="s">
        <v>317</v>
      </c>
      <c r="B67" s="218" t="str">
        <f t="shared" si="2"/>
        <v>SWITLAND</v>
      </c>
      <c r="C67" s="475" t="s">
        <v>1198</v>
      </c>
      <c r="D67" s="530">
        <v>62</v>
      </c>
      <c r="E67" s="179">
        <v>0</v>
      </c>
      <c r="F67" s="178">
        <v>0</v>
      </c>
      <c r="G67" s="179">
        <v>0</v>
      </c>
      <c r="H67" s="180">
        <v>0</v>
      </c>
      <c r="AA67" s="685" t="s">
        <v>673</v>
      </c>
      <c r="AB67" s="215">
        <f t="shared" si="3"/>
        <v>62</v>
      </c>
      <c r="AC67" s="179"/>
      <c r="AD67" s="178"/>
      <c r="AE67" s="179"/>
      <c r="AF67" s="180"/>
      <c r="AJ67" s="719" t="s">
        <v>81</v>
      </c>
      <c r="AK67" s="720" t="s">
        <v>779</v>
      </c>
      <c r="BA67" s="219" t="s">
        <v>197</v>
      </c>
    </row>
    <row r="68" spans="1:53" x14ac:dyDescent="0.2">
      <c r="A68" s="1" t="s">
        <v>317</v>
      </c>
      <c r="B68" s="218" t="str">
        <f t="shared" si="2"/>
        <v>TRINIDAD</v>
      </c>
      <c r="C68" s="475" t="s">
        <v>1199</v>
      </c>
      <c r="D68" s="530">
        <v>63</v>
      </c>
      <c r="E68" s="179">
        <v>0</v>
      </c>
      <c r="F68" s="178">
        <v>0</v>
      </c>
      <c r="G68" s="179">
        <v>0</v>
      </c>
      <c r="H68" s="180">
        <v>0</v>
      </c>
      <c r="AA68" s="685" t="s">
        <v>103</v>
      </c>
      <c r="AB68" s="215">
        <f t="shared" si="3"/>
        <v>63</v>
      </c>
      <c r="AC68" s="179"/>
      <c r="AD68" s="178"/>
      <c r="AE68" s="179"/>
      <c r="AF68" s="180"/>
      <c r="AJ68" s="719" t="s">
        <v>82</v>
      </c>
      <c r="AK68" s="720" t="s">
        <v>823</v>
      </c>
      <c r="BA68" s="219" t="s">
        <v>219</v>
      </c>
    </row>
    <row r="69" spans="1:53" ht="12.75" customHeight="1" x14ac:dyDescent="0.2">
      <c r="A69" s="1" t="s">
        <v>317</v>
      </c>
      <c r="B69" s="33" t="str">
        <f t="shared" si="2"/>
        <v>TURKEY</v>
      </c>
      <c r="C69" s="475" t="s">
        <v>1200</v>
      </c>
      <c r="D69" s="530">
        <v>64</v>
      </c>
      <c r="E69" s="179">
        <v>0</v>
      </c>
      <c r="F69" s="178">
        <v>0</v>
      </c>
      <c r="G69" s="179">
        <v>0</v>
      </c>
      <c r="H69" s="180">
        <v>0</v>
      </c>
      <c r="AA69" s="685" t="s">
        <v>574</v>
      </c>
      <c r="AB69" s="215">
        <f t="shared" si="3"/>
        <v>64</v>
      </c>
      <c r="AC69" s="179"/>
      <c r="AD69" s="178"/>
      <c r="AE69" s="179"/>
      <c r="AF69" s="180"/>
      <c r="AJ69" s="719" t="s">
        <v>83</v>
      </c>
      <c r="AK69" s="720" t="s">
        <v>780</v>
      </c>
      <c r="BA69" s="223" t="s">
        <v>198</v>
      </c>
    </row>
    <row r="70" spans="1:53" x14ac:dyDescent="0.2">
      <c r="A70" s="1" t="s">
        <v>317</v>
      </c>
      <c r="B70" s="33" t="str">
        <f t="shared" si="2"/>
        <v>TURKMENIST</v>
      </c>
      <c r="C70" s="475" t="s">
        <v>1201</v>
      </c>
      <c r="D70" s="530">
        <v>65</v>
      </c>
      <c r="E70" s="179">
        <v>0</v>
      </c>
      <c r="F70" s="178">
        <v>0</v>
      </c>
      <c r="G70" s="179">
        <v>0</v>
      </c>
      <c r="H70" s="180">
        <v>0</v>
      </c>
      <c r="AA70" s="684" t="s">
        <v>531</v>
      </c>
      <c r="AB70" s="215">
        <f t="shared" si="3"/>
        <v>65</v>
      </c>
      <c r="AC70" s="179"/>
      <c r="AD70" s="178"/>
      <c r="AE70" s="179"/>
      <c r="AF70" s="180"/>
      <c r="AJ70" s="719" t="s">
        <v>588</v>
      </c>
      <c r="AK70" s="720" t="s">
        <v>807</v>
      </c>
      <c r="BA70" s="528" t="s">
        <v>226</v>
      </c>
    </row>
    <row r="71" spans="1:53" x14ac:dyDescent="0.2">
      <c r="A71" s="1" t="s">
        <v>317</v>
      </c>
      <c r="B71" s="33" t="str">
        <f t="shared" si="2"/>
        <v>UKRAINE</v>
      </c>
      <c r="C71" s="475" t="s">
        <v>1202</v>
      </c>
      <c r="D71" s="530">
        <v>66</v>
      </c>
      <c r="E71" s="179">
        <v>0</v>
      </c>
      <c r="F71" s="178">
        <v>0</v>
      </c>
      <c r="G71" s="179">
        <v>0</v>
      </c>
      <c r="H71" s="180">
        <v>0</v>
      </c>
      <c r="AA71" s="684" t="s">
        <v>679</v>
      </c>
      <c r="AB71" s="215">
        <f t="shared" si="3"/>
        <v>66</v>
      </c>
      <c r="AC71" s="179"/>
      <c r="AD71" s="178"/>
      <c r="AE71" s="179"/>
      <c r="AF71" s="180"/>
      <c r="AJ71" s="719" t="s">
        <v>97</v>
      </c>
      <c r="AK71" s="720" t="s">
        <v>808</v>
      </c>
      <c r="BA71" s="528" t="s">
        <v>679</v>
      </c>
    </row>
    <row r="72" spans="1:53" x14ac:dyDescent="0.2">
      <c r="A72" s="1" t="s">
        <v>317</v>
      </c>
      <c r="B72" s="33" t="str">
        <f t="shared" si="2"/>
        <v>UAE</v>
      </c>
      <c r="C72" s="475" t="s">
        <v>1203</v>
      </c>
      <c r="D72" s="530">
        <v>67</v>
      </c>
      <c r="E72" s="179">
        <v>0</v>
      </c>
      <c r="F72" s="178">
        <v>0</v>
      </c>
      <c r="G72" s="179">
        <v>0</v>
      </c>
      <c r="H72" s="180">
        <v>0</v>
      </c>
      <c r="AA72" s="685" t="s">
        <v>674</v>
      </c>
      <c r="AB72" s="215">
        <f t="shared" si="3"/>
        <v>67</v>
      </c>
      <c r="AC72" s="179"/>
      <c r="AD72" s="178"/>
      <c r="AE72" s="179"/>
      <c r="AF72" s="180"/>
      <c r="AJ72" s="719" t="s">
        <v>84</v>
      </c>
      <c r="AK72" s="720" t="s">
        <v>824</v>
      </c>
      <c r="BA72" s="219" t="s">
        <v>220</v>
      </c>
    </row>
    <row r="73" spans="1:53" x14ac:dyDescent="0.2">
      <c r="A73" s="1" t="s">
        <v>317</v>
      </c>
      <c r="B73" s="33" t="str">
        <f t="shared" si="2"/>
        <v>UK</v>
      </c>
      <c r="C73" s="475" t="s">
        <v>1204</v>
      </c>
      <c r="D73" s="530">
        <v>68</v>
      </c>
      <c r="E73" s="179">
        <v>0</v>
      </c>
      <c r="F73" s="178">
        <v>0</v>
      </c>
      <c r="G73" s="179">
        <v>0</v>
      </c>
      <c r="H73" s="180">
        <v>0</v>
      </c>
      <c r="AA73" s="685" t="s">
        <v>675</v>
      </c>
      <c r="AB73" s="215">
        <f t="shared" si="3"/>
        <v>68</v>
      </c>
      <c r="AC73" s="179"/>
      <c r="AD73" s="178"/>
      <c r="AE73" s="179"/>
      <c r="AF73" s="180"/>
      <c r="AJ73" s="719" t="s">
        <v>85</v>
      </c>
      <c r="AK73" s="720" t="s">
        <v>781</v>
      </c>
      <c r="BA73" s="219" t="s">
        <v>199</v>
      </c>
    </row>
    <row r="74" spans="1:53" x14ac:dyDescent="0.2">
      <c r="A74" s="1" t="s">
        <v>317</v>
      </c>
      <c r="B74" s="33" t="str">
        <f t="shared" si="2"/>
        <v>USA</v>
      </c>
      <c r="C74" s="475" t="s">
        <v>1205</v>
      </c>
      <c r="D74" s="530">
        <v>69</v>
      </c>
      <c r="E74" s="179">
        <v>0</v>
      </c>
      <c r="F74" s="178">
        <v>0</v>
      </c>
      <c r="G74" s="179">
        <v>0</v>
      </c>
      <c r="H74" s="180">
        <v>0</v>
      </c>
      <c r="AA74" s="685" t="s">
        <v>676</v>
      </c>
      <c r="AB74" s="215">
        <f t="shared" si="3"/>
        <v>69</v>
      </c>
      <c r="AC74" s="179"/>
      <c r="AD74" s="178"/>
      <c r="AE74" s="179"/>
      <c r="AF74" s="180"/>
      <c r="AJ74" s="719" t="s">
        <v>86</v>
      </c>
      <c r="AK74" s="720" t="s">
        <v>782</v>
      </c>
      <c r="BA74" s="219" t="s">
        <v>221</v>
      </c>
    </row>
    <row r="75" spans="1:53" ht="12.75" customHeight="1" x14ac:dyDescent="0.2">
      <c r="A75" s="1" t="s">
        <v>317</v>
      </c>
      <c r="B75" s="33" t="str">
        <f t="shared" si="2"/>
        <v>UZBEKISTAN</v>
      </c>
      <c r="C75" s="475" t="s">
        <v>1206</v>
      </c>
      <c r="D75" s="530">
        <v>70</v>
      </c>
      <c r="E75" s="179">
        <v>0</v>
      </c>
      <c r="F75" s="178">
        <v>0</v>
      </c>
      <c r="G75" s="179">
        <v>0</v>
      </c>
      <c r="H75" s="180">
        <v>0</v>
      </c>
      <c r="AA75" s="733" t="s">
        <v>532</v>
      </c>
      <c r="AB75" s="734">
        <f t="shared" si="3"/>
        <v>70</v>
      </c>
      <c r="AC75" s="182"/>
      <c r="AD75" s="181"/>
      <c r="AE75" s="182"/>
      <c r="AF75" s="183"/>
      <c r="AJ75" s="719" t="s">
        <v>589</v>
      </c>
      <c r="AK75" s="720" t="s">
        <v>809</v>
      </c>
      <c r="BA75" s="528" t="s">
        <v>227</v>
      </c>
    </row>
    <row r="76" spans="1:53" ht="12.75" customHeight="1" x14ac:dyDescent="0.2">
      <c r="A76" s="1" t="s">
        <v>317</v>
      </c>
      <c r="B76" s="33" t="str">
        <f t="shared" si="2"/>
        <v>YEMEN</v>
      </c>
      <c r="C76" s="475" t="s">
        <v>1207</v>
      </c>
      <c r="D76" s="530">
        <v>71</v>
      </c>
      <c r="E76" s="179">
        <v>0</v>
      </c>
      <c r="F76" s="178">
        <v>0</v>
      </c>
      <c r="G76" s="179">
        <v>0</v>
      </c>
      <c r="H76" s="180">
        <v>0</v>
      </c>
      <c r="AA76" s="684" t="s">
        <v>835</v>
      </c>
      <c r="AB76" s="215">
        <f t="shared" si="3"/>
        <v>71</v>
      </c>
      <c r="AC76" s="179"/>
      <c r="AD76" s="178"/>
      <c r="AE76" s="179"/>
      <c r="AF76" s="180"/>
      <c r="AJ76" s="719" t="s">
        <v>836</v>
      </c>
      <c r="AK76" s="720" t="s">
        <v>841</v>
      </c>
      <c r="BA76" s="531" t="s">
        <v>842</v>
      </c>
    </row>
    <row r="77" spans="1:53" ht="12.75" customHeight="1" thickBot="1" x14ac:dyDescent="0.25">
      <c r="A77" s="1" t="s">
        <v>317</v>
      </c>
      <c r="B77" s="33" t="str">
        <f t="shared" si="2"/>
        <v>NONSPEC</v>
      </c>
      <c r="C77" s="731" t="s">
        <v>1209</v>
      </c>
      <c r="D77" s="753">
        <v>72</v>
      </c>
      <c r="E77" s="728">
        <v>0</v>
      </c>
      <c r="F77" s="729">
        <v>0</v>
      </c>
      <c r="G77" s="728">
        <v>0</v>
      </c>
      <c r="H77" s="730">
        <v>0</v>
      </c>
      <c r="AA77" s="735" t="s">
        <v>1042</v>
      </c>
      <c r="AB77" s="732">
        <f t="shared" si="3"/>
        <v>72</v>
      </c>
      <c r="AC77" s="728"/>
      <c r="AD77" s="729"/>
      <c r="AE77" s="728"/>
      <c r="AF77" s="730"/>
      <c r="AJ77" s="721" t="s">
        <v>593</v>
      </c>
      <c r="AK77" s="722" t="s">
        <v>825</v>
      </c>
      <c r="BA77" s="265" t="s">
        <v>384</v>
      </c>
    </row>
    <row r="78" spans="1:53" s="609" customFormat="1" ht="19.5" customHeight="1" thickBot="1" x14ac:dyDescent="0.25">
      <c r="A78" s="1" t="s">
        <v>317</v>
      </c>
      <c r="B78" s="33" t="str">
        <f t="shared" si="2"/>
        <v>TOTIMPST</v>
      </c>
      <c r="C78" s="866" t="s">
        <v>1210</v>
      </c>
      <c r="D78" s="557">
        <v>73</v>
      </c>
      <c r="E78" s="603">
        <f>SUM(E6:E77)</f>
        <v>0</v>
      </c>
      <c r="F78" s="604">
        <f>SUM(F6:F77)</f>
        <v>0</v>
      </c>
      <c r="G78" s="603">
        <f>SUM(G6:G77)</f>
        <v>0</v>
      </c>
      <c r="H78" s="544">
        <f>SUM(H6:H77)</f>
        <v>0</v>
      </c>
      <c r="V78"/>
      <c r="W78"/>
      <c r="X78"/>
      <c r="Y78"/>
      <c r="AA78" s="687" t="s">
        <v>980</v>
      </c>
      <c r="AB78" s="610">
        <f t="shared" si="3"/>
        <v>73</v>
      </c>
      <c r="AC78" s="611">
        <f>SUM(AC6:AC77)</f>
        <v>0</v>
      </c>
      <c r="AD78" s="612">
        <f>SUM(AD6:AD77)</f>
        <v>0</v>
      </c>
      <c r="AE78" s="611">
        <f>SUM(AE6:AE77)</f>
        <v>0</v>
      </c>
      <c r="AF78" s="613">
        <f>SUM(AF6:AF77)</f>
        <v>0</v>
      </c>
      <c r="AJ78" s="721" t="s">
        <v>139</v>
      </c>
      <c r="AK78" s="722" t="s">
        <v>826</v>
      </c>
      <c r="BA78" s="614" t="s">
        <v>511</v>
      </c>
    </row>
    <row r="79" spans="1:53" x14ac:dyDescent="0.2">
      <c r="C79" s="211" t="s">
        <v>1211</v>
      </c>
      <c r="D79" s="10"/>
      <c r="E79" s="19"/>
      <c r="F79" s="19"/>
      <c r="G79" s="19"/>
      <c r="H79" s="19"/>
      <c r="AA79" s="768" t="s">
        <v>890</v>
      </c>
      <c r="AB79" s="4"/>
      <c r="BA79" s="210" t="s">
        <v>892</v>
      </c>
    </row>
    <row r="80" spans="1:53" x14ac:dyDescent="0.2">
      <c r="C80" s="211" t="s">
        <v>1212</v>
      </c>
      <c r="D80" s="10"/>
      <c r="E80" s="19"/>
      <c r="F80" s="19"/>
      <c r="G80" s="19"/>
      <c r="H80" s="19"/>
      <c r="AA80" s="769" t="s">
        <v>891</v>
      </c>
      <c r="AB80" s="4"/>
      <c r="BA80" s="211" t="s">
        <v>893</v>
      </c>
    </row>
  </sheetData>
  <sheetProtection password="892C" sheet="1" objects="1" scenarios="1"/>
  <phoneticPr fontId="15" type="noConversion"/>
  <conditionalFormatting sqref="E6:H78">
    <cfRule type="cellIs" dxfId="45" priority="1" stopIfTrue="1" operator="notEqual">
      <formula>AC6</formula>
    </cfRule>
  </conditionalFormatting>
  <dataValidations count="1">
    <dataValidation type="whole" operator="greaterThanOrEqual" allowBlank="1" showInputMessage="1" showErrorMessage="1" error="Positive whole numbers only / Nombres entiers positifs uniquement" sqref="E6:H77">
      <formula1>0</formula1>
    </dataValidation>
  </dataValidations>
  <printOptions horizontalCentered="1"/>
  <pageMargins left="0.25" right="0.25" top="0.98" bottom="0.5" header="0.98" footer="0.511811023622047"/>
  <pageSetup paperSize="9" scale="71"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5" r:id="rId4" name="Button 3">
              <controlPr defaultSize="0" print="0" autoFill="0" autoPict="0" macro="[0]!GotoMenu">
                <anchor moveWithCells="1" sizeWithCells="1">
                  <from>
                    <xdr:col>2</xdr:col>
                    <xdr:colOff>28575</xdr:colOff>
                    <xdr:row>2</xdr:row>
                    <xdr:rowOff>19050</xdr:rowOff>
                  </from>
                  <to>
                    <xdr:col>2</xdr:col>
                    <xdr:colOff>1152525</xdr:colOff>
                    <xdr:row>2</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4">
    <tabColor indexed="43"/>
    <pageSetUpPr fitToPage="1"/>
  </sheetPr>
  <dimension ref="A1:BZ306"/>
  <sheetViews>
    <sheetView showGridLines="0" rightToLeft="1" zoomScale="90" zoomScaleNormal="90" workbookViewId="0">
      <pane xSplit="4" ySplit="5" topLeftCell="E66" activePane="bottomRight" state="frozen"/>
      <selection activeCell="L15" sqref="L15"/>
      <selection pane="topRight" activeCell="L15" sqref="L15"/>
      <selection pane="bottomLeft" activeCell="L15" sqref="L15"/>
      <selection pane="bottomRight" activeCell="L15" sqref="L15"/>
    </sheetView>
  </sheetViews>
  <sheetFormatPr defaultRowHeight="12.75" x14ac:dyDescent="0.2"/>
  <cols>
    <col min="1" max="1" width="11.85546875" style="1" hidden="1" customWidth="1"/>
    <col min="2" max="2" width="12.85546875" style="1" hidden="1" customWidth="1"/>
    <col min="3" max="3" width="29" style="10" customWidth="1"/>
    <col min="4" max="4" width="2.85546875" style="1" customWidth="1"/>
    <col min="5" max="8" width="17.7109375" style="1" customWidth="1"/>
    <col min="9" max="9" width="10.7109375" style="1" customWidth="1"/>
    <col min="10" max="21" width="9.140625" style="1"/>
    <col min="22" max="23" width="13.28515625" bestFit="1" customWidth="1"/>
    <col min="25" max="26" width="9.140625" style="1"/>
    <col min="27" max="27" width="29.7109375" style="1" hidden="1" customWidth="1"/>
    <col min="28" max="28" width="2.7109375" style="1" hidden="1" customWidth="1"/>
    <col min="29" max="29" width="12" style="1" hidden="1" customWidth="1"/>
    <col min="30" max="30" width="12.5703125" style="1" hidden="1" customWidth="1"/>
    <col min="31" max="31" width="12" style="1" hidden="1" customWidth="1"/>
    <col min="32" max="32" width="12.5703125" style="1" hidden="1" customWidth="1"/>
    <col min="33" max="35" width="9.140625" style="1" hidden="1" customWidth="1"/>
    <col min="36" max="36" width="11.140625" style="1" hidden="1" customWidth="1"/>
    <col min="37" max="37" width="3.7109375" style="1" hidden="1" customWidth="1"/>
    <col min="38" max="52" width="9.140625" style="1" hidden="1" customWidth="1"/>
    <col min="53" max="53" width="19.28515625" style="1" hidden="1" customWidth="1"/>
    <col min="54" max="54" width="3.140625" style="1" hidden="1" customWidth="1"/>
    <col min="55" max="78" width="9.140625" style="1" hidden="1" customWidth="1"/>
    <col min="79" max="16384" width="9.140625" style="1"/>
  </cols>
  <sheetData>
    <row r="1" spans="1:58" ht="30" customHeight="1" thickBot="1" x14ac:dyDescent="0.25">
      <c r="A1" s="443"/>
      <c r="C1" s="481">
        <f>ChosenYear</f>
        <v>2012</v>
      </c>
      <c r="E1" s="478" t="s">
        <v>1229</v>
      </c>
      <c r="F1" s="369"/>
      <c r="G1" s="369"/>
      <c r="H1" s="369"/>
      <c r="AA1" s="810" t="s">
        <v>981</v>
      </c>
      <c r="BA1" t="s">
        <v>208</v>
      </c>
      <c r="BB1"/>
      <c r="BE1"/>
      <c r="BF1"/>
    </row>
    <row r="2" spans="1:58" ht="24" customHeight="1" thickBot="1" x14ac:dyDescent="0.25">
      <c r="A2" s="228"/>
      <c r="B2" s="541" t="s">
        <v>315</v>
      </c>
      <c r="C2" s="497" t="str">
        <f>Country</f>
        <v>Country</v>
      </c>
      <c r="E2" s="707" t="s">
        <v>604</v>
      </c>
      <c r="F2" s="708" t="s">
        <v>101</v>
      </c>
      <c r="G2" s="707" t="s">
        <v>660</v>
      </c>
      <c r="H2" s="708" t="s">
        <v>102</v>
      </c>
      <c r="AA2" s="10"/>
      <c r="BA2"/>
      <c r="BB2"/>
    </row>
    <row r="3" spans="1:58" ht="20.100000000000001" customHeight="1" x14ac:dyDescent="0.2">
      <c r="A3" s="3"/>
      <c r="B3" s="3"/>
      <c r="C3" s="65"/>
      <c r="D3" s="195"/>
      <c r="E3" s="479" t="s">
        <v>1227</v>
      </c>
      <c r="F3" s="70"/>
      <c r="G3" s="479" t="s">
        <v>1228</v>
      </c>
      <c r="H3" s="71"/>
      <c r="AA3" s="10"/>
      <c r="AC3" t="s">
        <v>629</v>
      </c>
      <c r="AE3" t="s">
        <v>553</v>
      </c>
      <c r="BB3"/>
      <c r="BC3" t="s">
        <v>211</v>
      </c>
      <c r="BE3" t="s">
        <v>209</v>
      </c>
    </row>
    <row r="4" spans="1:58" ht="24" customHeight="1" x14ac:dyDescent="0.2">
      <c r="A4" s="6"/>
      <c r="B4" s="6"/>
      <c r="C4" s="480" t="s">
        <v>1230</v>
      </c>
      <c r="D4" s="30"/>
      <c r="E4" s="869" t="s">
        <v>1136</v>
      </c>
      <c r="F4" s="870" t="s">
        <v>1137</v>
      </c>
      <c r="G4" s="869" t="s">
        <v>1135</v>
      </c>
      <c r="H4" s="871" t="s">
        <v>1137</v>
      </c>
      <c r="I4" s="31"/>
      <c r="AA4" s="237" t="s">
        <v>387</v>
      </c>
      <c r="AC4" t="s">
        <v>985</v>
      </c>
      <c r="AD4" t="s">
        <v>556</v>
      </c>
      <c r="AE4" t="s">
        <v>985</v>
      </c>
      <c r="AF4" t="s">
        <v>556</v>
      </c>
      <c r="BA4" s="237" t="s">
        <v>388</v>
      </c>
      <c r="BC4" t="s">
        <v>210</v>
      </c>
      <c r="BD4" t="s">
        <v>212</v>
      </c>
      <c r="BE4" t="s">
        <v>210</v>
      </c>
      <c r="BF4" t="s">
        <v>212</v>
      </c>
    </row>
    <row r="5" spans="1:58" s="10" customFormat="1" ht="12.75" customHeight="1" thickBot="1" x14ac:dyDescent="0.25">
      <c r="A5" s="539" t="s">
        <v>312</v>
      </c>
      <c r="B5" s="539" t="s">
        <v>311</v>
      </c>
      <c r="C5" s="67"/>
      <c r="D5" s="32"/>
      <c r="E5" s="272" t="s">
        <v>544</v>
      </c>
      <c r="F5" s="273" t="s">
        <v>545</v>
      </c>
      <c r="G5" s="272" t="s">
        <v>546</v>
      </c>
      <c r="H5" s="274" t="s">
        <v>547</v>
      </c>
      <c r="I5" s="25"/>
      <c r="V5"/>
      <c r="W5"/>
      <c r="X5"/>
    </row>
    <row r="6" spans="1:58" s="10" customFormat="1" ht="12.75" customHeight="1" thickBot="1" x14ac:dyDescent="0.25">
      <c r="A6" s="1" t="s">
        <v>318</v>
      </c>
      <c r="B6" s="33" t="str">
        <f t="shared" ref="B6:B48" si="0">IF(IsoCodes=FALSE,AJ6,AK6)</f>
        <v>ARGENTINA</v>
      </c>
      <c r="C6" s="867" t="s">
        <v>1140</v>
      </c>
      <c r="D6" s="32">
        <v>1</v>
      </c>
      <c r="E6" s="616">
        <v>0</v>
      </c>
      <c r="F6" s="617">
        <v>0</v>
      </c>
      <c r="G6" s="616">
        <v>0</v>
      </c>
      <c r="H6" s="618">
        <v>0</v>
      </c>
      <c r="I6" s="25"/>
      <c r="V6"/>
      <c r="W6"/>
      <c r="X6"/>
      <c r="AA6" s="50" t="s">
        <v>851</v>
      </c>
      <c r="AB6" s="427">
        <f>ROUND(D6,0)</f>
        <v>1</v>
      </c>
      <c r="AC6" s="432"/>
      <c r="AD6" s="178"/>
      <c r="AE6" s="92"/>
      <c r="AF6" s="180"/>
      <c r="AJ6" s="719" t="s">
        <v>850</v>
      </c>
      <c r="AK6" s="720" t="s">
        <v>852</v>
      </c>
      <c r="BA6" s="50" t="s">
        <v>868</v>
      </c>
    </row>
    <row r="7" spans="1:58" s="10" customFormat="1" ht="12.75" customHeight="1" x14ac:dyDescent="0.2">
      <c r="A7" s="1" t="s">
        <v>318</v>
      </c>
      <c r="B7" s="33" t="str">
        <f t="shared" si="0"/>
        <v>ARMENIA</v>
      </c>
      <c r="C7" s="867" t="s">
        <v>1213</v>
      </c>
      <c r="D7" s="32">
        <v>2</v>
      </c>
      <c r="E7" s="616">
        <v>0</v>
      </c>
      <c r="F7" s="617">
        <v>0</v>
      </c>
      <c r="G7" s="616">
        <v>0</v>
      </c>
      <c r="H7" s="618">
        <v>0</v>
      </c>
      <c r="I7" s="25"/>
      <c r="V7"/>
      <c r="W7"/>
      <c r="X7"/>
      <c r="AA7" s="50" t="s">
        <v>732</v>
      </c>
      <c r="AB7" s="427">
        <f>ROUND(D7,0)</f>
        <v>2</v>
      </c>
      <c r="AC7" s="740"/>
      <c r="AD7" s="178"/>
      <c r="AE7" s="92"/>
      <c r="AF7" s="180"/>
      <c r="AJ7" s="719" t="s">
        <v>734</v>
      </c>
      <c r="AK7" s="720" t="s">
        <v>784</v>
      </c>
      <c r="BA7" s="50" t="s">
        <v>733</v>
      </c>
    </row>
    <row r="8" spans="1:58" x14ac:dyDescent="0.2">
      <c r="A8" s="1" t="s">
        <v>318</v>
      </c>
      <c r="B8" s="33" t="str">
        <f t="shared" si="0"/>
        <v>AUSTRALI</v>
      </c>
      <c r="C8" s="867" t="s">
        <v>1141</v>
      </c>
      <c r="D8" s="545">
        <v>3</v>
      </c>
      <c r="E8" s="616">
        <v>0</v>
      </c>
      <c r="F8" s="617">
        <v>0</v>
      </c>
      <c r="G8" s="616">
        <v>0</v>
      </c>
      <c r="H8" s="618">
        <v>0</v>
      </c>
      <c r="I8" s="15"/>
      <c r="AA8" s="50" t="s">
        <v>576</v>
      </c>
      <c r="AB8" s="45">
        <f>ROUND(D8,0)</f>
        <v>3</v>
      </c>
      <c r="AC8" s="741"/>
      <c r="AD8" s="178"/>
      <c r="AE8" s="92"/>
      <c r="AF8" s="180"/>
      <c r="AJ8" s="719" t="s">
        <v>50</v>
      </c>
      <c r="AK8" s="720" t="s">
        <v>754</v>
      </c>
      <c r="BA8" s="50" t="s">
        <v>175</v>
      </c>
    </row>
    <row r="9" spans="1:58" x14ac:dyDescent="0.2">
      <c r="A9" s="1" t="s">
        <v>318</v>
      </c>
      <c r="B9" s="33" t="str">
        <f t="shared" si="0"/>
        <v>AUSTRIA</v>
      </c>
      <c r="C9" s="867" t="s">
        <v>1142</v>
      </c>
      <c r="D9" s="545">
        <v>4</v>
      </c>
      <c r="E9" s="616">
        <v>0</v>
      </c>
      <c r="F9" s="617">
        <v>0</v>
      </c>
      <c r="G9" s="616">
        <v>0</v>
      </c>
      <c r="H9" s="618">
        <v>0</v>
      </c>
      <c r="I9" s="15"/>
      <c r="AA9" s="50" t="s">
        <v>663</v>
      </c>
      <c r="AB9" s="45">
        <f t="shared" ref="AB9:AB48" si="1">D9</f>
        <v>4</v>
      </c>
      <c r="AC9" s="92"/>
      <c r="AD9" s="178"/>
      <c r="AE9" s="92"/>
      <c r="AF9" s="180"/>
      <c r="AJ9" s="719" t="s">
        <v>51</v>
      </c>
      <c r="AK9" s="720" t="s">
        <v>755</v>
      </c>
      <c r="BA9" s="50" t="s">
        <v>176</v>
      </c>
    </row>
    <row r="10" spans="1:58" x14ac:dyDescent="0.2">
      <c r="A10" s="1" t="s">
        <v>318</v>
      </c>
      <c r="B10" s="33" t="str">
        <f t="shared" si="0"/>
        <v>BELARUS</v>
      </c>
      <c r="C10" s="867" t="s">
        <v>1214</v>
      </c>
      <c r="D10" s="545">
        <v>5</v>
      </c>
      <c r="E10" s="616">
        <v>0</v>
      </c>
      <c r="F10" s="617">
        <v>0</v>
      </c>
      <c r="G10" s="616">
        <v>0</v>
      </c>
      <c r="H10" s="618">
        <v>0</v>
      </c>
      <c r="I10" s="15"/>
      <c r="AA10" s="529" t="s">
        <v>641</v>
      </c>
      <c r="AB10" s="45">
        <f t="shared" si="1"/>
        <v>5</v>
      </c>
      <c r="AC10" s="92"/>
      <c r="AD10" s="178"/>
      <c r="AE10" s="92"/>
      <c r="AF10" s="180"/>
      <c r="AJ10" s="719" t="s">
        <v>91</v>
      </c>
      <c r="AK10" s="720" t="s">
        <v>786</v>
      </c>
      <c r="BA10" s="529" t="s">
        <v>364</v>
      </c>
    </row>
    <row r="11" spans="1:58" x14ac:dyDescent="0.2">
      <c r="A11" s="1" t="s">
        <v>318</v>
      </c>
      <c r="B11" s="33" t="str">
        <f t="shared" si="0"/>
        <v>BELGIUM</v>
      </c>
      <c r="C11" s="867" t="s">
        <v>1144</v>
      </c>
      <c r="D11" s="545">
        <v>6</v>
      </c>
      <c r="E11" s="616">
        <v>0</v>
      </c>
      <c r="F11" s="617">
        <v>0</v>
      </c>
      <c r="G11" s="616">
        <v>0</v>
      </c>
      <c r="H11" s="618">
        <v>0</v>
      </c>
      <c r="I11" s="15"/>
      <c r="AA11" s="50" t="s">
        <v>664</v>
      </c>
      <c r="AB11" s="45">
        <f t="shared" si="1"/>
        <v>6</v>
      </c>
      <c r="AC11" s="92"/>
      <c r="AD11" s="178"/>
      <c r="AE11" s="92"/>
      <c r="AF11" s="180"/>
      <c r="AJ11" s="719" t="s">
        <v>52</v>
      </c>
      <c r="AK11" s="720" t="s">
        <v>756</v>
      </c>
      <c r="BA11" s="50" t="s">
        <v>177</v>
      </c>
    </row>
    <row r="12" spans="1:58" x14ac:dyDescent="0.2">
      <c r="A12" s="1" t="s">
        <v>318</v>
      </c>
      <c r="B12" s="33" t="str">
        <f t="shared" si="0"/>
        <v>BOSNIAHERZ</v>
      </c>
      <c r="C12" s="867" t="s">
        <v>1145</v>
      </c>
      <c r="D12" s="545">
        <v>7</v>
      </c>
      <c r="E12" s="616">
        <v>0</v>
      </c>
      <c r="F12" s="617">
        <v>0</v>
      </c>
      <c r="G12" s="616">
        <v>0</v>
      </c>
      <c r="H12" s="618">
        <v>0</v>
      </c>
      <c r="I12" s="15"/>
      <c r="AA12" s="529" t="s">
        <v>642</v>
      </c>
      <c r="AB12" s="45">
        <f t="shared" si="1"/>
        <v>7</v>
      </c>
      <c r="AC12" s="92"/>
      <c r="AD12" s="178"/>
      <c r="AE12" s="92"/>
      <c r="AF12" s="180"/>
      <c r="AJ12" s="719" t="s">
        <v>591</v>
      </c>
      <c r="AK12" s="720" t="s">
        <v>787</v>
      </c>
      <c r="BA12" s="529" t="s">
        <v>233</v>
      </c>
    </row>
    <row r="13" spans="1:58" x14ac:dyDescent="0.2">
      <c r="A13" s="1" t="s">
        <v>318</v>
      </c>
      <c r="B13" s="33" t="str">
        <f t="shared" si="0"/>
        <v>BRAZIL</v>
      </c>
      <c r="C13" s="867" t="s">
        <v>1215</v>
      </c>
      <c r="D13" s="545">
        <v>8</v>
      </c>
      <c r="E13" s="616">
        <v>0</v>
      </c>
      <c r="F13" s="617">
        <v>0</v>
      </c>
      <c r="G13" s="616">
        <v>0</v>
      </c>
      <c r="H13" s="618">
        <v>0</v>
      </c>
      <c r="I13" s="15"/>
      <c r="AA13" s="50" t="s">
        <v>853</v>
      </c>
      <c r="AB13" s="45">
        <f t="shared" si="1"/>
        <v>8</v>
      </c>
      <c r="AC13" s="92"/>
      <c r="AD13" s="178"/>
      <c r="AE13" s="92"/>
      <c r="AF13" s="180"/>
      <c r="AJ13" s="719" t="s">
        <v>858</v>
      </c>
      <c r="AK13" s="720" t="s">
        <v>859</v>
      </c>
      <c r="BA13" s="50" t="s">
        <v>875</v>
      </c>
    </row>
    <row r="14" spans="1:58" x14ac:dyDescent="0.2">
      <c r="A14" s="1" t="s">
        <v>318</v>
      </c>
      <c r="B14" s="33" t="str">
        <f t="shared" si="0"/>
        <v>BULGARIA</v>
      </c>
      <c r="C14" s="867" t="s">
        <v>1147</v>
      </c>
      <c r="D14" s="545">
        <v>9</v>
      </c>
      <c r="E14" s="616">
        <v>0</v>
      </c>
      <c r="F14" s="617">
        <v>0</v>
      </c>
      <c r="G14" s="616">
        <v>0</v>
      </c>
      <c r="H14" s="618">
        <v>0</v>
      </c>
      <c r="I14" s="15"/>
      <c r="AA14" s="50" t="s">
        <v>710</v>
      </c>
      <c r="AB14" s="45">
        <f t="shared" si="1"/>
        <v>9</v>
      </c>
      <c r="AC14" s="92"/>
      <c r="AD14" s="178"/>
      <c r="AE14" s="92"/>
      <c r="AF14" s="180"/>
      <c r="AJ14" s="719" t="s">
        <v>89</v>
      </c>
      <c r="AK14" s="720" t="s">
        <v>788</v>
      </c>
      <c r="BA14" s="50" t="s">
        <v>178</v>
      </c>
    </row>
    <row r="15" spans="1:58" x14ac:dyDescent="0.2">
      <c r="A15" s="1" t="s">
        <v>318</v>
      </c>
      <c r="B15" s="33" t="str">
        <f t="shared" si="0"/>
        <v>CANADA</v>
      </c>
      <c r="C15" s="867" t="s">
        <v>1148</v>
      </c>
      <c r="D15" s="545">
        <v>10</v>
      </c>
      <c r="E15" s="616">
        <v>0</v>
      </c>
      <c r="F15" s="617">
        <v>0</v>
      </c>
      <c r="G15" s="616">
        <v>0</v>
      </c>
      <c r="H15" s="618">
        <v>0</v>
      </c>
      <c r="I15" s="15"/>
      <c r="AA15" s="50" t="s">
        <v>665</v>
      </c>
      <c r="AB15" s="45">
        <f t="shared" si="1"/>
        <v>10</v>
      </c>
      <c r="AC15" s="92"/>
      <c r="AD15" s="178"/>
      <c r="AE15" s="92"/>
      <c r="AF15" s="180"/>
      <c r="AJ15" s="719" t="s">
        <v>54</v>
      </c>
      <c r="AK15" s="720" t="s">
        <v>757</v>
      </c>
      <c r="BA15" s="50" t="s">
        <v>577</v>
      </c>
    </row>
    <row r="16" spans="1:58" x14ac:dyDescent="0.2">
      <c r="A16" s="1" t="s">
        <v>318</v>
      </c>
      <c r="B16" s="33" t="str">
        <f t="shared" si="0"/>
        <v>CHILE</v>
      </c>
      <c r="C16" s="867" t="s">
        <v>1149</v>
      </c>
      <c r="D16" s="545">
        <v>11</v>
      </c>
      <c r="E16" s="616">
        <v>0</v>
      </c>
      <c r="F16" s="617">
        <v>0</v>
      </c>
      <c r="G16" s="616">
        <v>0</v>
      </c>
      <c r="H16" s="618">
        <v>0</v>
      </c>
      <c r="I16" s="15"/>
      <c r="AA16" s="50" t="s">
        <v>831</v>
      </c>
      <c r="AB16" s="45">
        <f t="shared" si="1"/>
        <v>11</v>
      </c>
      <c r="AC16" s="92"/>
      <c r="AD16" s="178"/>
      <c r="AE16" s="92"/>
      <c r="AF16" s="180"/>
      <c r="AJ16" s="719" t="s">
        <v>833</v>
      </c>
      <c r="AK16" s="720" t="s">
        <v>834</v>
      </c>
      <c r="BA16" s="50" t="s">
        <v>832</v>
      </c>
    </row>
    <row r="17" spans="1:53" x14ac:dyDescent="0.2">
      <c r="A17" s="1" t="s">
        <v>318</v>
      </c>
      <c r="B17" s="33" t="str">
        <f t="shared" si="0"/>
        <v>CHINA</v>
      </c>
      <c r="C17" s="867" t="s">
        <v>1216</v>
      </c>
      <c r="D17" s="545">
        <v>12</v>
      </c>
      <c r="E17" s="616">
        <v>0</v>
      </c>
      <c r="F17" s="617">
        <v>0</v>
      </c>
      <c r="G17" s="616">
        <v>0</v>
      </c>
      <c r="H17" s="618">
        <v>0</v>
      </c>
      <c r="I17" s="15"/>
      <c r="AA17" s="50" t="s">
        <v>854</v>
      </c>
      <c r="AB17" s="45">
        <f>ROUND(D17,0)</f>
        <v>12</v>
      </c>
      <c r="AC17" s="92"/>
      <c r="AD17" s="178"/>
      <c r="AE17" s="92"/>
      <c r="AF17" s="180"/>
      <c r="AJ17" s="719" t="s">
        <v>860</v>
      </c>
      <c r="AK17" s="720" t="s">
        <v>861</v>
      </c>
      <c r="BA17" s="50" t="s">
        <v>869</v>
      </c>
    </row>
    <row r="18" spans="1:53" x14ac:dyDescent="0.2">
      <c r="A18" s="1" t="s">
        <v>318</v>
      </c>
      <c r="B18" s="33" t="str">
        <f t="shared" si="0"/>
        <v>TAIPEI</v>
      </c>
      <c r="C18" s="867" t="s">
        <v>1217</v>
      </c>
      <c r="D18" s="545">
        <v>13</v>
      </c>
      <c r="E18" s="616">
        <v>0</v>
      </c>
      <c r="F18" s="617">
        <v>0</v>
      </c>
      <c r="G18" s="616">
        <v>0</v>
      </c>
      <c r="H18" s="618">
        <v>0</v>
      </c>
      <c r="I18" s="15"/>
      <c r="AA18" s="50" t="s">
        <v>855</v>
      </c>
      <c r="AB18" s="45">
        <f>ROUND(D18,0)</f>
        <v>13</v>
      </c>
      <c r="AC18" s="92"/>
      <c r="AD18" s="178"/>
      <c r="AE18" s="92"/>
      <c r="AF18" s="180"/>
      <c r="AJ18" s="719" t="s">
        <v>863</v>
      </c>
      <c r="AK18" s="720" t="s">
        <v>862</v>
      </c>
      <c r="BA18" s="50" t="s">
        <v>870</v>
      </c>
    </row>
    <row r="19" spans="1:53" x14ac:dyDescent="0.2">
      <c r="A19" s="1" t="s">
        <v>318</v>
      </c>
      <c r="B19" s="33" t="str">
        <f t="shared" si="0"/>
        <v>CROATIA</v>
      </c>
      <c r="C19" s="867" t="s">
        <v>1150</v>
      </c>
      <c r="D19" s="545">
        <v>14</v>
      </c>
      <c r="E19" s="616">
        <v>0</v>
      </c>
      <c r="F19" s="617">
        <v>0</v>
      </c>
      <c r="G19" s="616">
        <v>0</v>
      </c>
      <c r="H19" s="618">
        <v>0</v>
      </c>
      <c r="I19" s="15"/>
      <c r="AA19" s="529" t="s">
        <v>115</v>
      </c>
      <c r="AB19" s="45">
        <f t="shared" si="1"/>
        <v>14</v>
      </c>
      <c r="AC19" s="92"/>
      <c r="AD19" s="178"/>
      <c r="AE19" s="92"/>
      <c r="AF19" s="180"/>
      <c r="AJ19" s="719" t="s">
        <v>98</v>
      </c>
      <c r="AK19" s="720" t="s">
        <v>789</v>
      </c>
      <c r="BA19" s="529" t="s">
        <v>203</v>
      </c>
    </row>
    <row r="20" spans="1:53" x14ac:dyDescent="0.2">
      <c r="A20" s="1" t="s">
        <v>318</v>
      </c>
      <c r="B20" s="33" t="str">
        <f t="shared" si="0"/>
        <v>CYPRUS</v>
      </c>
      <c r="C20" s="867" t="s">
        <v>1151</v>
      </c>
      <c r="D20" s="545">
        <v>15</v>
      </c>
      <c r="E20" s="616">
        <v>0</v>
      </c>
      <c r="F20" s="617">
        <v>0</v>
      </c>
      <c r="G20" s="616">
        <v>0</v>
      </c>
      <c r="H20" s="618">
        <v>0</v>
      </c>
      <c r="I20" s="15"/>
      <c r="AA20" s="50" t="s">
        <v>108</v>
      </c>
      <c r="AB20" s="45">
        <f t="shared" si="1"/>
        <v>15</v>
      </c>
      <c r="AC20" s="92"/>
      <c r="AD20" s="178"/>
      <c r="AE20" s="92"/>
      <c r="AF20" s="180"/>
      <c r="AJ20" s="719" t="s">
        <v>624</v>
      </c>
      <c r="AK20" s="720" t="s">
        <v>790</v>
      </c>
      <c r="BA20" s="50" t="s">
        <v>179</v>
      </c>
    </row>
    <row r="21" spans="1:53" x14ac:dyDescent="0.2">
      <c r="A21" s="1" t="s">
        <v>318</v>
      </c>
      <c r="B21" s="33" t="str">
        <f t="shared" si="0"/>
        <v>CZECH</v>
      </c>
      <c r="C21" s="867" t="s">
        <v>1152</v>
      </c>
      <c r="D21" s="545">
        <v>16</v>
      </c>
      <c r="E21" s="616">
        <v>0</v>
      </c>
      <c r="F21" s="617">
        <v>0</v>
      </c>
      <c r="G21" s="616">
        <v>0</v>
      </c>
      <c r="H21" s="618">
        <v>0</v>
      </c>
      <c r="I21" s="15"/>
      <c r="AA21" s="50" t="s">
        <v>578</v>
      </c>
      <c r="AB21" s="45">
        <f t="shared" si="1"/>
        <v>16</v>
      </c>
      <c r="AC21" s="92"/>
      <c r="AD21" s="178"/>
      <c r="AE21" s="92"/>
      <c r="AF21" s="180"/>
      <c r="AJ21" s="719" t="s">
        <v>55</v>
      </c>
      <c r="AK21" s="720" t="s">
        <v>758</v>
      </c>
      <c r="BA21" s="50" t="s">
        <v>224</v>
      </c>
    </row>
    <row r="22" spans="1:53" x14ac:dyDescent="0.2">
      <c r="A22" s="1" t="s">
        <v>318</v>
      </c>
      <c r="B22" s="33" t="str">
        <f t="shared" si="0"/>
        <v>DENMARK</v>
      </c>
      <c r="C22" s="867" t="s">
        <v>1153</v>
      </c>
      <c r="D22" s="545">
        <v>17</v>
      </c>
      <c r="E22" s="616">
        <v>0</v>
      </c>
      <c r="F22" s="617">
        <v>0</v>
      </c>
      <c r="G22" s="616">
        <v>0</v>
      </c>
      <c r="H22" s="618">
        <v>0</v>
      </c>
      <c r="I22" s="15"/>
      <c r="AA22" s="50" t="s">
        <v>666</v>
      </c>
      <c r="AB22" s="45">
        <f t="shared" si="1"/>
        <v>17</v>
      </c>
      <c r="AC22" s="92"/>
      <c r="AD22" s="178"/>
      <c r="AE22" s="92"/>
      <c r="AF22" s="180"/>
      <c r="AJ22" s="719" t="s">
        <v>56</v>
      </c>
      <c r="AK22" s="720" t="s">
        <v>759</v>
      </c>
      <c r="BA22" s="50" t="s">
        <v>180</v>
      </c>
    </row>
    <row r="23" spans="1:53" x14ac:dyDescent="0.2">
      <c r="A23" s="1" t="s">
        <v>318</v>
      </c>
      <c r="B23" s="33" t="str">
        <f t="shared" si="0"/>
        <v>DOMINICANR</v>
      </c>
      <c r="C23" s="867" t="s">
        <v>1218</v>
      </c>
      <c r="D23" s="545">
        <v>18</v>
      </c>
      <c r="E23" s="616">
        <v>0</v>
      </c>
      <c r="F23" s="617">
        <v>0</v>
      </c>
      <c r="G23" s="616">
        <v>0</v>
      </c>
      <c r="H23" s="618">
        <v>0</v>
      </c>
      <c r="I23" s="15"/>
      <c r="AA23" s="50" t="s">
        <v>856</v>
      </c>
      <c r="AB23" s="45">
        <f t="shared" si="1"/>
        <v>18</v>
      </c>
      <c r="AC23" s="92"/>
      <c r="AD23" s="178"/>
      <c r="AE23" s="92"/>
      <c r="AF23" s="180"/>
      <c r="AJ23" s="719" t="s">
        <v>876</v>
      </c>
      <c r="AK23" s="720" t="s">
        <v>874</v>
      </c>
      <c r="BA23" s="50" t="s">
        <v>871</v>
      </c>
    </row>
    <row r="24" spans="1:53" x14ac:dyDescent="0.2">
      <c r="A24" s="1" t="s">
        <v>318</v>
      </c>
      <c r="B24" s="33" t="str">
        <f t="shared" si="0"/>
        <v>ESTONIA</v>
      </c>
      <c r="C24" s="867" t="s">
        <v>1156</v>
      </c>
      <c r="D24" s="545">
        <v>19</v>
      </c>
      <c r="E24" s="616">
        <v>0</v>
      </c>
      <c r="F24" s="617">
        <v>0</v>
      </c>
      <c r="G24" s="616">
        <v>0</v>
      </c>
      <c r="H24" s="618">
        <v>0</v>
      </c>
      <c r="I24" s="15"/>
      <c r="AA24" s="529" t="s">
        <v>112</v>
      </c>
      <c r="AB24" s="45">
        <f t="shared" si="1"/>
        <v>19</v>
      </c>
      <c r="AC24" s="92"/>
      <c r="AD24" s="178"/>
      <c r="AE24" s="92"/>
      <c r="AF24" s="180"/>
      <c r="AJ24" s="719" t="s">
        <v>92</v>
      </c>
      <c r="AK24" s="720" t="s">
        <v>791</v>
      </c>
      <c r="BA24" s="529" t="s">
        <v>201</v>
      </c>
    </row>
    <row r="25" spans="1:53" x14ac:dyDescent="0.2">
      <c r="A25" s="1" t="s">
        <v>318</v>
      </c>
      <c r="B25" s="33" t="str">
        <f t="shared" si="0"/>
        <v>FINLAND</v>
      </c>
      <c r="C25" s="867" t="s">
        <v>1157</v>
      </c>
      <c r="D25" s="545">
        <v>20</v>
      </c>
      <c r="E25" s="616">
        <v>0</v>
      </c>
      <c r="F25" s="617">
        <v>0</v>
      </c>
      <c r="G25" s="616">
        <v>0</v>
      </c>
      <c r="H25" s="618">
        <v>0</v>
      </c>
      <c r="I25" s="15"/>
      <c r="AA25" s="50" t="s">
        <v>559</v>
      </c>
      <c r="AB25" s="45">
        <f t="shared" si="1"/>
        <v>20</v>
      </c>
      <c r="AC25" s="92"/>
      <c r="AD25" s="178"/>
      <c r="AE25" s="92"/>
      <c r="AF25" s="180"/>
      <c r="AJ25" s="719" t="s">
        <v>57</v>
      </c>
      <c r="AK25" s="720" t="s">
        <v>760</v>
      </c>
      <c r="BA25" s="50" t="s">
        <v>181</v>
      </c>
    </row>
    <row r="26" spans="1:53" x14ac:dyDescent="0.2">
      <c r="A26" s="1" t="s">
        <v>318</v>
      </c>
      <c r="B26" s="33" t="str">
        <f t="shared" si="0"/>
        <v>FRANCE</v>
      </c>
      <c r="C26" s="867" t="s">
        <v>1158</v>
      </c>
      <c r="D26" s="545">
        <v>21</v>
      </c>
      <c r="E26" s="616">
        <v>0</v>
      </c>
      <c r="F26" s="617">
        <v>0</v>
      </c>
      <c r="G26" s="616">
        <v>0</v>
      </c>
      <c r="H26" s="618">
        <v>0</v>
      </c>
      <c r="I26" s="15"/>
      <c r="AA26" s="50" t="s">
        <v>104</v>
      </c>
      <c r="AB26" s="45">
        <f t="shared" si="1"/>
        <v>21</v>
      </c>
      <c r="AC26" s="92"/>
      <c r="AD26" s="178"/>
      <c r="AE26" s="92"/>
      <c r="AF26" s="180"/>
      <c r="AJ26" s="719" t="s">
        <v>47</v>
      </c>
      <c r="AK26" s="720" t="s">
        <v>761</v>
      </c>
      <c r="BA26" s="50" t="s">
        <v>579</v>
      </c>
    </row>
    <row r="27" spans="1:53" x14ac:dyDescent="0.2">
      <c r="A27" s="1" t="s">
        <v>318</v>
      </c>
      <c r="B27" s="33" t="str">
        <f t="shared" si="0"/>
        <v>GEORGIA</v>
      </c>
      <c r="C27" s="867" t="s">
        <v>1219</v>
      </c>
      <c r="D27" s="545">
        <v>22</v>
      </c>
      <c r="E27" s="616">
        <v>0</v>
      </c>
      <c r="F27" s="617">
        <v>0</v>
      </c>
      <c r="G27" s="616">
        <v>0</v>
      </c>
      <c r="H27" s="618">
        <v>0</v>
      </c>
      <c r="I27" s="15"/>
      <c r="AA27" s="529" t="s">
        <v>646</v>
      </c>
      <c r="AB27" s="45">
        <f t="shared" si="1"/>
        <v>22</v>
      </c>
      <c r="AC27" s="92"/>
      <c r="AD27" s="178"/>
      <c r="AE27" s="92"/>
      <c r="AF27" s="180"/>
      <c r="AJ27" s="719" t="s">
        <v>93</v>
      </c>
      <c r="AK27" s="720" t="s">
        <v>793</v>
      </c>
      <c r="BA27" s="529" t="s">
        <v>202</v>
      </c>
    </row>
    <row r="28" spans="1:53" x14ac:dyDescent="0.2">
      <c r="A28" s="1" t="s">
        <v>318</v>
      </c>
      <c r="B28" s="33" t="str">
        <f t="shared" si="0"/>
        <v>GERMANY</v>
      </c>
      <c r="C28" s="867" t="s">
        <v>1159</v>
      </c>
      <c r="D28" s="545">
        <v>23</v>
      </c>
      <c r="E28" s="616">
        <v>0</v>
      </c>
      <c r="F28" s="617">
        <v>0</v>
      </c>
      <c r="G28" s="616">
        <v>0</v>
      </c>
      <c r="H28" s="618">
        <v>0</v>
      </c>
      <c r="I28" s="15"/>
      <c r="AA28" s="50" t="s">
        <v>667</v>
      </c>
      <c r="AB28" s="45">
        <f t="shared" si="1"/>
        <v>23</v>
      </c>
      <c r="AC28" s="92"/>
      <c r="AD28" s="178"/>
      <c r="AE28" s="92"/>
      <c r="AF28" s="180"/>
      <c r="AJ28" s="719" t="s">
        <v>58</v>
      </c>
      <c r="AK28" s="720" t="s">
        <v>762</v>
      </c>
      <c r="BA28" s="50" t="s">
        <v>182</v>
      </c>
    </row>
    <row r="29" spans="1:53" x14ac:dyDescent="0.2">
      <c r="A29" s="1" t="s">
        <v>318</v>
      </c>
      <c r="B29" s="33" t="str">
        <f t="shared" si="0"/>
        <v>GREECE</v>
      </c>
      <c r="C29" s="867" t="s">
        <v>1160</v>
      </c>
      <c r="D29" s="545">
        <v>24</v>
      </c>
      <c r="E29" s="616">
        <v>0</v>
      </c>
      <c r="F29" s="617">
        <v>0</v>
      </c>
      <c r="G29" s="616">
        <v>0</v>
      </c>
      <c r="H29" s="618">
        <v>0</v>
      </c>
      <c r="I29" s="15"/>
      <c r="AA29" s="68" t="s">
        <v>561</v>
      </c>
      <c r="AB29" s="45">
        <f t="shared" si="1"/>
        <v>24</v>
      </c>
      <c r="AC29" s="92"/>
      <c r="AD29" s="178"/>
      <c r="AE29" s="92"/>
      <c r="AF29" s="180"/>
      <c r="AJ29" s="719" t="s">
        <v>59</v>
      </c>
      <c r="AK29" s="720" t="s">
        <v>763</v>
      </c>
      <c r="BA29" s="68" t="s">
        <v>183</v>
      </c>
    </row>
    <row r="30" spans="1:53" x14ac:dyDescent="0.2">
      <c r="A30" s="1" t="s">
        <v>318</v>
      </c>
      <c r="B30" s="33" t="str">
        <f t="shared" si="0"/>
        <v>HUNGARY</v>
      </c>
      <c r="C30" s="867" t="s">
        <v>1161</v>
      </c>
      <c r="D30" s="545">
        <v>25</v>
      </c>
      <c r="E30" s="616">
        <v>0</v>
      </c>
      <c r="F30" s="617">
        <v>0</v>
      </c>
      <c r="G30" s="616">
        <v>0</v>
      </c>
      <c r="H30" s="618">
        <v>0</v>
      </c>
      <c r="I30" s="15"/>
      <c r="AA30" s="50" t="s">
        <v>668</v>
      </c>
      <c r="AB30" s="45">
        <f t="shared" si="1"/>
        <v>25</v>
      </c>
      <c r="AC30" s="92"/>
      <c r="AD30" s="178"/>
      <c r="AE30" s="92"/>
      <c r="AF30" s="180"/>
      <c r="AJ30" s="719" t="s">
        <v>60</v>
      </c>
      <c r="AK30" s="720" t="s">
        <v>764</v>
      </c>
      <c r="BA30" s="50" t="s">
        <v>184</v>
      </c>
    </row>
    <row r="31" spans="1:53" x14ac:dyDescent="0.2">
      <c r="A31" s="1" t="s">
        <v>318</v>
      </c>
      <c r="B31" s="33" t="str">
        <f t="shared" si="0"/>
        <v>INDIA</v>
      </c>
      <c r="C31" s="867" t="s">
        <v>1220</v>
      </c>
      <c r="D31" s="545">
        <v>26</v>
      </c>
      <c r="E31" s="616">
        <v>0</v>
      </c>
      <c r="F31" s="617">
        <v>0</v>
      </c>
      <c r="G31" s="616">
        <v>0</v>
      </c>
      <c r="H31" s="618">
        <v>0</v>
      </c>
      <c r="I31" s="15"/>
      <c r="AA31" s="50" t="s">
        <v>650</v>
      </c>
      <c r="AB31" s="45">
        <f t="shared" si="1"/>
        <v>26</v>
      </c>
      <c r="AC31" s="92"/>
      <c r="AD31" s="178"/>
      <c r="AE31" s="92"/>
      <c r="AF31" s="180"/>
      <c r="AJ31" s="719" t="s">
        <v>649</v>
      </c>
      <c r="AK31" s="720" t="s">
        <v>827</v>
      </c>
      <c r="BA31" s="50" t="s">
        <v>149</v>
      </c>
    </row>
    <row r="32" spans="1:53" x14ac:dyDescent="0.2">
      <c r="A32" s="1" t="s">
        <v>318</v>
      </c>
      <c r="B32" s="33" t="str">
        <f t="shared" si="0"/>
        <v>IRELAND</v>
      </c>
      <c r="C32" s="867" t="s">
        <v>1165</v>
      </c>
      <c r="D32" s="545">
        <v>27</v>
      </c>
      <c r="E32" s="616">
        <v>0</v>
      </c>
      <c r="F32" s="617">
        <v>0</v>
      </c>
      <c r="G32" s="616">
        <v>0</v>
      </c>
      <c r="H32" s="618">
        <v>0</v>
      </c>
      <c r="I32" s="15"/>
      <c r="AA32" s="50" t="s">
        <v>563</v>
      </c>
      <c r="AB32" s="45">
        <f t="shared" si="1"/>
        <v>27</v>
      </c>
      <c r="AC32" s="92"/>
      <c r="AD32" s="178"/>
      <c r="AE32" s="92"/>
      <c r="AF32" s="180"/>
      <c r="AJ32" s="719" t="s">
        <v>64</v>
      </c>
      <c r="AK32" s="720" t="s">
        <v>766</v>
      </c>
      <c r="BA32" s="50" t="s">
        <v>185</v>
      </c>
    </row>
    <row r="33" spans="1:53" x14ac:dyDescent="0.2">
      <c r="A33" s="1" t="s">
        <v>318</v>
      </c>
      <c r="B33" s="33" t="str">
        <f t="shared" si="0"/>
        <v>ISRAEL</v>
      </c>
      <c r="C33" s="867" t="s">
        <v>1166</v>
      </c>
      <c r="D33" s="545">
        <v>28</v>
      </c>
      <c r="E33" s="616">
        <v>0</v>
      </c>
      <c r="F33" s="617">
        <v>0</v>
      </c>
      <c r="G33" s="616">
        <v>0</v>
      </c>
      <c r="H33" s="618">
        <v>0</v>
      </c>
      <c r="I33" s="15"/>
      <c r="AA33" s="50" t="s">
        <v>741</v>
      </c>
      <c r="AB33" s="45">
        <f t="shared" si="1"/>
        <v>28</v>
      </c>
      <c r="AC33" s="92"/>
      <c r="AD33" s="178"/>
      <c r="AE33" s="92"/>
      <c r="AF33" s="180"/>
      <c r="AJ33" s="719" t="s">
        <v>743</v>
      </c>
      <c r="AK33" s="720" t="s">
        <v>794</v>
      </c>
      <c r="BA33" s="50" t="s">
        <v>742</v>
      </c>
    </row>
    <row r="34" spans="1:53" x14ac:dyDescent="0.2">
      <c r="A34" s="1" t="s">
        <v>318</v>
      </c>
      <c r="B34" s="33" t="str">
        <f t="shared" si="0"/>
        <v>ITALY</v>
      </c>
      <c r="C34" s="867" t="s">
        <v>1167</v>
      </c>
      <c r="D34" s="545">
        <v>29</v>
      </c>
      <c r="E34" s="616">
        <v>0</v>
      </c>
      <c r="F34" s="617">
        <v>0</v>
      </c>
      <c r="G34" s="616">
        <v>0</v>
      </c>
      <c r="H34" s="618">
        <v>0</v>
      </c>
      <c r="I34" s="15"/>
      <c r="AA34" s="50" t="s">
        <v>669</v>
      </c>
      <c r="AB34" s="45">
        <f t="shared" si="1"/>
        <v>29</v>
      </c>
      <c r="AC34" s="92"/>
      <c r="AD34" s="178"/>
      <c r="AE34" s="92"/>
      <c r="AF34" s="180"/>
      <c r="AJ34" s="719" t="s">
        <v>65</v>
      </c>
      <c r="AK34" s="720" t="s">
        <v>767</v>
      </c>
      <c r="BA34" s="50" t="s">
        <v>186</v>
      </c>
    </row>
    <row r="35" spans="1:53" x14ac:dyDescent="0.2">
      <c r="A35" s="1" t="s">
        <v>318</v>
      </c>
      <c r="B35" s="33" t="str">
        <f t="shared" si="0"/>
        <v>JAPAN</v>
      </c>
      <c r="C35" s="867" t="s">
        <v>1168</v>
      </c>
      <c r="D35" s="545">
        <v>30</v>
      </c>
      <c r="E35" s="616">
        <v>0</v>
      </c>
      <c r="F35" s="617">
        <v>0</v>
      </c>
      <c r="G35" s="616">
        <v>0</v>
      </c>
      <c r="H35" s="618">
        <v>0</v>
      </c>
      <c r="I35" s="15"/>
      <c r="AA35" s="50" t="s">
        <v>564</v>
      </c>
      <c r="AB35" s="45">
        <f t="shared" si="1"/>
        <v>30</v>
      </c>
      <c r="AC35" s="92"/>
      <c r="AD35" s="178"/>
      <c r="AE35" s="92"/>
      <c r="AF35" s="180"/>
      <c r="AJ35" s="719" t="s">
        <v>66</v>
      </c>
      <c r="AK35" s="720" t="s">
        <v>768</v>
      </c>
      <c r="BA35" s="50" t="s">
        <v>187</v>
      </c>
    </row>
    <row r="36" spans="1:53" x14ac:dyDescent="0.2">
      <c r="A36" s="1" t="s">
        <v>318</v>
      </c>
      <c r="B36" s="33" t="str">
        <f t="shared" si="0"/>
        <v>KAZAKHSTAN</v>
      </c>
      <c r="C36" s="867" t="s">
        <v>1169</v>
      </c>
      <c r="D36" s="545">
        <v>31</v>
      </c>
      <c r="E36" s="616">
        <v>0</v>
      </c>
      <c r="F36" s="617">
        <v>0</v>
      </c>
      <c r="G36" s="616">
        <v>0</v>
      </c>
      <c r="H36" s="618">
        <v>0</v>
      </c>
      <c r="I36" s="15"/>
      <c r="AA36" s="50" t="s">
        <v>530</v>
      </c>
      <c r="AB36" s="45">
        <f t="shared" si="1"/>
        <v>31</v>
      </c>
      <c r="AC36" s="92"/>
      <c r="AD36" s="178"/>
      <c r="AE36" s="92"/>
      <c r="AF36" s="180"/>
      <c r="AJ36" s="719" t="s">
        <v>587</v>
      </c>
      <c r="AK36" s="720" t="s">
        <v>795</v>
      </c>
      <c r="BA36" s="50" t="s">
        <v>530</v>
      </c>
    </row>
    <row r="37" spans="1:53" x14ac:dyDescent="0.2">
      <c r="A37" s="1" t="s">
        <v>318</v>
      </c>
      <c r="B37" s="33" t="str">
        <f t="shared" si="0"/>
        <v>KOREA</v>
      </c>
      <c r="C37" s="867" t="s">
        <v>1170</v>
      </c>
      <c r="D37" s="545">
        <v>32</v>
      </c>
      <c r="E37" s="616">
        <v>0</v>
      </c>
      <c r="F37" s="617">
        <v>0</v>
      </c>
      <c r="G37" s="616">
        <v>0</v>
      </c>
      <c r="H37" s="618">
        <v>0</v>
      </c>
      <c r="I37" s="15"/>
      <c r="AA37" s="50" t="s">
        <v>565</v>
      </c>
      <c r="AB37" s="45">
        <f t="shared" si="1"/>
        <v>32</v>
      </c>
      <c r="AC37" s="92"/>
      <c r="AD37" s="178"/>
      <c r="AE37" s="92"/>
      <c r="AF37" s="180"/>
      <c r="AJ37" s="719" t="s">
        <v>67</v>
      </c>
      <c r="AK37" s="720" t="s">
        <v>769</v>
      </c>
      <c r="BA37" s="50" t="s">
        <v>188</v>
      </c>
    </row>
    <row r="38" spans="1:53" x14ac:dyDescent="0.2">
      <c r="A38" s="1" t="s">
        <v>318</v>
      </c>
      <c r="B38" s="33" t="str">
        <f t="shared" si="0"/>
        <v>KUWAIT</v>
      </c>
      <c r="C38" s="867" t="s">
        <v>1221</v>
      </c>
      <c r="D38" s="545">
        <v>33</v>
      </c>
      <c r="E38" s="616">
        <v>0</v>
      </c>
      <c r="F38" s="617">
        <v>0</v>
      </c>
      <c r="G38" s="616">
        <v>0</v>
      </c>
      <c r="H38" s="618">
        <v>0</v>
      </c>
      <c r="I38" s="15"/>
      <c r="AA38" s="50" t="s">
        <v>857</v>
      </c>
      <c r="AB38" s="45">
        <f>ROUND(D38,0)</f>
        <v>33</v>
      </c>
      <c r="AC38" s="92"/>
      <c r="AD38" s="178"/>
      <c r="AE38" s="92"/>
      <c r="AF38" s="180"/>
      <c r="AJ38" s="719" t="s">
        <v>865</v>
      </c>
      <c r="AK38" s="720" t="s">
        <v>864</v>
      </c>
      <c r="BA38" s="50" t="s">
        <v>872</v>
      </c>
    </row>
    <row r="39" spans="1:53" x14ac:dyDescent="0.2">
      <c r="A39" s="1" t="s">
        <v>318</v>
      </c>
      <c r="B39" s="33" t="str">
        <f t="shared" si="0"/>
        <v>KYRGYZSTAN</v>
      </c>
      <c r="C39" s="867" t="s">
        <v>1222</v>
      </c>
      <c r="D39" s="545">
        <v>34</v>
      </c>
      <c r="E39" s="616">
        <v>0</v>
      </c>
      <c r="F39" s="617">
        <v>0</v>
      </c>
      <c r="G39" s="616">
        <v>0</v>
      </c>
      <c r="H39" s="618">
        <v>0</v>
      </c>
      <c r="I39" s="15"/>
      <c r="AA39" s="50" t="s">
        <v>744</v>
      </c>
      <c r="AB39" s="45">
        <f>ROUND(D39,0)</f>
        <v>34</v>
      </c>
      <c r="AC39" s="92"/>
      <c r="AD39" s="178"/>
      <c r="AE39" s="92"/>
      <c r="AF39" s="180"/>
      <c r="AJ39" s="719" t="s">
        <v>746</v>
      </c>
      <c r="AK39" s="720" t="s">
        <v>796</v>
      </c>
      <c r="BA39" s="50" t="s">
        <v>745</v>
      </c>
    </row>
    <row r="40" spans="1:53" x14ac:dyDescent="0.2">
      <c r="A40" s="1" t="s">
        <v>318</v>
      </c>
      <c r="B40" s="33" t="str">
        <f t="shared" si="0"/>
        <v>LATVIA</v>
      </c>
      <c r="C40" s="867" t="s">
        <v>1171</v>
      </c>
      <c r="D40" s="545">
        <v>35</v>
      </c>
      <c r="E40" s="616">
        <v>0</v>
      </c>
      <c r="F40" s="617">
        <v>0</v>
      </c>
      <c r="G40" s="616">
        <v>0</v>
      </c>
      <c r="H40" s="618">
        <v>0</v>
      </c>
      <c r="I40" s="15"/>
      <c r="AA40" s="529" t="s">
        <v>113</v>
      </c>
      <c r="AB40" s="45">
        <f>ROUND(D40,0)</f>
        <v>35</v>
      </c>
      <c r="AC40" s="92"/>
      <c r="AD40" s="178"/>
      <c r="AE40" s="92"/>
      <c r="AF40" s="180"/>
      <c r="AJ40" s="719" t="s">
        <v>94</v>
      </c>
      <c r="AK40" s="720" t="s">
        <v>797</v>
      </c>
      <c r="BA40" s="529" t="s">
        <v>206</v>
      </c>
    </row>
    <row r="41" spans="1:53" x14ac:dyDescent="0.2">
      <c r="A41" s="1" t="s">
        <v>318</v>
      </c>
      <c r="B41" s="33" t="str">
        <f t="shared" si="0"/>
        <v>LITHUANIA</v>
      </c>
      <c r="C41" s="867" t="s">
        <v>1173</v>
      </c>
      <c r="D41" s="545">
        <v>36</v>
      </c>
      <c r="E41" s="616">
        <v>0</v>
      </c>
      <c r="F41" s="617">
        <v>0</v>
      </c>
      <c r="G41" s="616">
        <v>0</v>
      </c>
      <c r="H41" s="618">
        <v>0</v>
      </c>
      <c r="I41" s="15"/>
      <c r="AA41" s="529" t="s">
        <v>114</v>
      </c>
      <c r="AB41" s="45">
        <f t="shared" si="1"/>
        <v>36</v>
      </c>
      <c r="AC41" s="92"/>
      <c r="AD41" s="178"/>
      <c r="AE41" s="92"/>
      <c r="AF41" s="180"/>
      <c r="AJ41" s="719" t="s">
        <v>95</v>
      </c>
      <c r="AK41" s="720" t="s">
        <v>798</v>
      </c>
      <c r="BA41" s="529" t="s">
        <v>205</v>
      </c>
    </row>
    <row r="42" spans="1:53" x14ac:dyDescent="0.2">
      <c r="A42" s="1" t="s">
        <v>318</v>
      </c>
      <c r="B42" s="33" t="str">
        <f t="shared" si="0"/>
        <v>LUXEMBOU</v>
      </c>
      <c r="C42" s="867" t="s">
        <v>1174</v>
      </c>
      <c r="D42" s="545">
        <v>37</v>
      </c>
      <c r="E42" s="616">
        <v>0</v>
      </c>
      <c r="F42" s="617">
        <v>0</v>
      </c>
      <c r="G42" s="616">
        <v>0</v>
      </c>
      <c r="H42" s="618">
        <v>0</v>
      </c>
      <c r="I42" s="15"/>
      <c r="AA42" s="50" t="s">
        <v>566</v>
      </c>
      <c r="AB42" s="45">
        <f t="shared" si="1"/>
        <v>37</v>
      </c>
      <c r="AC42" s="92"/>
      <c r="AD42" s="178"/>
      <c r="AE42" s="92"/>
      <c r="AF42" s="180"/>
      <c r="AJ42" s="719" t="s">
        <v>69</v>
      </c>
      <c r="AK42" s="720" t="s">
        <v>770</v>
      </c>
      <c r="BA42" s="50" t="s">
        <v>580</v>
      </c>
    </row>
    <row r="43" spans="1:53" x14ac:dyDescent="0.2">
      <c r="A43" s="1" t="s">
        <v>318</v>
      </c>
      <c r="B43" s="33" t="str">
        <f t="shared" si="0"/>
        <v>FYROM</v>
      </c>
      <c r="C43" s="867" t="s">
        <v>1175</v>
      </c>
      <c r="D43" s="545">
        <v>38</v>
      </c>
      <c r="E43" s="616">
        <v>0</v>
      </c>
      <c r="F43" s="617">
        <v>0</v>
      </c>
      <c r="G43" s="616">
        <v>0</v>
      </c>
      <c r="H43" s="618">
        <v>0</v>
      </c>
      <c r="I43" s="15"/>
      <c r="AA43" s="529" t="s">
        <v>305</v>
      </c>
      <c r="AB43" s="45">
        <f t="shared" si="1"/>
        <v>38</v>
      </c>
      <c r="AC43" s="92"/>
      <c r="AD43" s="178"/>
      <c r="AE43" s="92"/>
      <c r="AF43" s="180"/>
      <c r="AJ43" s="719" t="s">
        <v>99</v>
      </c>
      <c r="AK43" s="720" t="s">
        <v>792</v>
      </c>
      <c r="BA43" s="529" t="s">
        <v>308</v>
      </c>
    </row>
    <row r="44" spans="1:53" x14ac:dyDescent="0.2">
      <c r="A44" s="1" t="s">
        <v>318</v>
      </c>
      <c r="B44" s="33" t="str">
        <f t="shared" si="0"/>
        <v>MALTA</v>
      </c>
      <c r="C44" s="867" t="s">
        <v>1177</v>
      </c>
      <c r="D44" s="545">
        <v>39</v>
      </c>
      <c r="E44" s="616">
        <v>0</v>
      </c>
      <c r="F44" s="617">
        <v>0</v>
      </c>
      <c r="G44" s="616">
        <v>0</v>
      </c>
      <c r="H44" s="618">
        <v>0</v>
      </c>
      <c r="I44" s="15"/>
      <c r="AA44" s="50" t="s">
        <v>110</v>
      </c>
      <c r="AB44" s="45">
        <f t="shared" si="1"/>
        <v>39</v>
      </c>
      <c r="AC44" s="92"/>
      <c r="AD44" s="178"/>
      <c r="AE44" s="92"/>
      <c r="AF44" s="180"/>
      <c r="AJ44" s="719" t="s">
        <v>626</v>
      </c>
      <c r="AK44" s="720" t="s">
        <v>799</v>
      </c>
      <c r="BA44" s="50" t="s">
        <v>189</v>
      </c>
    </row>
    <row r="45" spans="1:53" x14ac:dyDescent="0.2">
      <c r="A45" s="1" t="s">
        <v>318</v>
      </c>
      <c r="B45" s="33" t="str">
        <f t="shared" si="0"/>
        <v>MEXICO</v>
      </c>
      <c r="C45" s="867" t="s">
        <v>1178</v>
      </c>
      <c r="D45" s="545">
        <v>40</v>
      </c>
      <c r="E45" s="616">
        <v>0</v>
      </c>
      <c r="F45" s="617">
        <v>0</v>
      </c>
      <c r="G45" s="616">
        <v>0</v>
      </c>
      <c r="H45" s="618">
        <v>0</v>
      </c>
      <c r="I45" s="15"/>
      <c r="AA45" s="50" t="s">
        <v>670</v>
      </c>
      <c r="AB45" s="45">
        <f t="shared" si="1"/>
        <v>40</v>
      </c>
      <c r="AC45" s="92"/>
      <c r="AD45" s="178"/>
      <c r="AE45" s="92"/>
      <c r="AF45" s="180"/>
      <c r="AJ45" s="719" t="s">
        <v>71</v>
      </c>
      <c r="AK45" s="720" t="s">
        <v>771</v>
      </c>
      <c r="BA45" s="50" t="s">
        <v>190</v>
      </c>
    </row>
    <row r="46" spans="1:53" x14ac:dyDescent="0.2">
      <c r="A46" s="1" t="s">
        <v>318</v>
      </c>
      <c r="B46" s="33" t="str">
        <f t="shared" si="0"/>
        <v>MOLDOVA</v>
      </c>
      <c r="C46" s="867" t="s">
        <v>1223</v>
      </c>
      <c r="D46" s="545">
        <v>41</v>
      </c>
      <c r="E46" s="616">
        <v>0</v>
      </c>
      <c r="F46" s="617">
        <v>0</v>
      </c>
      <c r="G46" s="616">
        <v>0</v>
      </c>
      <c r="H46" s="618">
        <v>0</v>
      </c>
      <c r="I46" s="15"/>
      <c r="AA46" s="529" t="s">
        <v>310</v>
      </c>
      <c r="AB46" s="45">
        <f t="shared" si="1"/>
        <v>41</v>
      </c>
      <c r="AC46" s="92"/>
      <c r="AD46" s="178"/>
      <c r="AE46" s="92"/>
      <c r="AF46" s="180"/>
      <c r="AJ46" s="719" t="s">
        <v>96</v>
      </c>
      <c r="AK46" s="720" t="s">
        <v>800</v>
      </c>
      <c r="BA46" s="529" t="s">
        <v>207</v>
      </c>
    </row>
    <row r="47" spans="1:53" x14ac:dyDescent="0.2">
      <c r="A47" s="1" t="s">
        <v>318</v>
      </c>
      <c r="B47" s="33" t="str">
        <f t="shared" si="0"/>
        <v>MONTENEGRO</v>
      </c>
      <c r="C47" s="867" t="s">
        <v>1179</v>
      </c>
      <c r="D47" s="545">
        <v>42</v>
      </c>
      <c r="E47" s="616">
        <v>0</v>
      </c>
      <c r="F47" s="617">
        <v>0</v>
      </c>
      <c r="G47" s="616">
        <v>0</v>
      </c>
      <c r="H47" s="618">
        <v>0</v>
      </c>
      <c r="I47" s="15"/>
      <c r="AA47" s="529" t="s">
        <v>655</v>
      </c>
      <c r="AB47" s="45">
        <f t="shared" si="1"/>
        <v>42</v>
      </c>
      <c r="AC47" s="92"/>
      <c r="AD47" s="178"/>
      <c r="AE47" s="92"/>
      <c r="AF47" s="180"/>
      <c r="AJ47" s="719" t="s">
        <v>654</v>
      </c>
      <c r="AK47" s="720" t="s">
        <v>801</v>
      </c>
      <c r="BA47" s="529" t="s">
        <v>655</v>
      </c>
    </row>
    <row r="48" spans="1:53" x14ac:dyDescent="0.2">
      <c r="A48" s="1" t="s">
        <v>318</v>
      </c>
      <c r="B48" s="33" t="str">
        <f t="shared" si="0"/>
        <v>NETHLAND</v>
      </c>
      <c r="C48" s="867" t="s">
        <v>1180</v>
      </c>
      <c r="D48" s="545">
        <v>43</v>
      </c>
      <c r="E48" s="616">
        <v>0</v>
      </c>
      <c r="F48" s="617">
        <v>0</v>
      </c>
      <c r="G48" s="616">
        <v>0</v>
      </c>
      <c r="H48" s="618">
        <v>0</v>
      </c>
      <c r="I48" s="15"/>
      <c r="AA48" s="50" t="s">
        <v>671</v>
      </c>
      <c r="AB48" s="45">
        <f t="shared" si="1"/>
        <v>43</v>
      </c>
      <c r="AC48" s="92"/>
      <c r="AD48" s="178"/>
      <c r="AE48" s="92"/>
      <c r="AF48" s="180"/>
      <c r="AJ48" s="719" t="s">
        <v>72</v>
      </c>
      <c r="AK48" s="720" t="s">
        <v>772</v>
      </c>
      <c r="BA48" s="50" t="s">
        <v>191</v>
      </c>
    </row>
    <row r="49" spans="1:53" x14ac:dyDescent="0.2">
      <c r="A49" s="1" t="s">
        <v>318</v>
      </c>
      <c r="B49" s="33" t="str">
        <f t="shared" ref="B49:B71" si="2">IF(IsoCodes=FALSE,AJ49,AK49)</f>
        <v>NZ</v>
      </c>
      <c r="C49" s="867" t="s">
        <v>1181</v>
      </c>
      <c r="D49" s="545">
        <v>44</v>
      </c>
      <c r="E49" s="616">
        <v>0</v>
      </c>
      <c r="F49" s="617">
        <v>0</v>
      </c>
      <c r="G49" s="616">
        <v>0</v>
      </c>
      <c r="H49" s="618">
        <v>0</v>
      </c>
      <c r="I49" s="15"/>
      <c r="AA49" s="50" t="s">
        <v>567</v>
      </c>
      <c r="AB49" s="45">
        <f t="shared" ref="AB49:AB71" si="3">D49</f>
        <v>44</v>
      </c>
      <c r="AC49" s="92"/>
      <c r="AD49" s="178"/>
      <c r="AE49" s="92"/>
      <c r="AF49" s="180"/>
      <c r="AJ49" s="719" t="s">
        <v>73</v>
      </c>
      <c r="AK49" s="720" t="s">
        <v>73</v>
      </c>
      <c r="BA49" s="50" t="s">
        <v>223</v>
      </c>
    </row>
    <row r="50" spans="1:53" x14ac:dyDescent="0.2">
      <c r="A50" s="1" t="s">
        <v>318</v>
      </c>
      <c r="B50" s="33" t="str">
        <f t="shared" si="2"/>
        <v>NORWAY</v>
      </c>
      <c r="C50" s="867" t="s">
        <v>1183</v>
      </c>
      <c r="D50" s="545">
        <v>45</v>
      </c>
      <c r="E50" s="616">
        <v>0</v>
      </c>
      <c r="F50" s="617">
        <v>0</v>
      </c>
      <c r="G50" s="616">
        <v>0</v>
      </c>
      <c r="H50" s="618">
        <v>0</v>
      </c>
      <c r="I50" s="15"/>
      <c r="AA50" s="50" t="s">
        <v>581</v>
      </c>
      <c r="AB50" s="45">
        <f t="shared" si="3"/>
        <v>45</v>
      </c>
      <c r="AC50" s="92"/>
      <c r="AD50" s="178"/>
      <c r="AE50" s="92"/>
      <c r="AF50" s="180"/>
      <c r="AJ50" s="719" t="s">
        <v>74</v>
      </c>
      <c r="AK50" s="720" t="s">
        <v>773</v>
      </c>
      <c r="BA50" s="222" t="s">
        <v>192</v>
      </c>
    </row>
    <row r="51" spans="1:53" x14ac:dyDescent="0.2">
      <c r="A51" s="1" t="s">
        <v>318</v>
      </c>
      <c r="B51" s="33" t="str">
        <f t="shared" si="2"/>
        <v>OTHFUSSR</v>
      </c>
      <c r="C51" s="867" t="s">
        <v>1186</v>
      </c>
      <c r="D51" s="545">
        <v>46</v>
      </c>
      <c r="E51" s="616">
        <v>0</v>
      </c>
      <c r="F51" s="617">
        <v>0</v>
      </c>
      <c r="G51" s="616">
        <v>0</v>
      </c>
      <c r="H51" s="618">
        <v>0</v>
      </c>
      <c r="I51" s="15"/>
      <c r="AA51" s="50" t="s">
        <v>846</v>
      </c>
      <c r="AB51" s="45">
        <f t="shared" si="3"/>
        <v>46</v>
      </c>
      <c r="AC51" s="92"/>
      <c r="AD51" s="178"/>
      <c r="AE51" s="92"/>
      <c r="AF51" s="180"/>
      <c r="AJ51" s="721" t="s">
        <v>88</v>
      </c>
      <c r="AK51" s="722" t="s">
        <v>830</v>
      </c>
      <c r="BA51" s="174" t="s">
        <v>847</v>
      </c>
    </row>
    <row r="52" spans="1:53" x14ac:dyDescent="0.2">
      <c r="A52" s="1" t="s">
        <v>318</v>
      </c>
      <c r="B52" s="33" t="str">
        <f t="shared" si="2"/>
        <v>OTHERLATIN</v>
      </c>
      <c r="C52" s="867" t="s">
        <v>1226</v>
      </c>
      <c r="D52" s="545">
        <v>47</v>
      </c>
      <c r="E52" s="616">
        <v>0</v>
      </c>
      <c r="F52" s="617">
        <v>0</v>
      </c>
      <c r="G52" s="616">
        <v>0</v>
      </c>
      <c r="H52" s="618">
        <v>0</v>
      </c>
      <c r="I52" s="15"/>
      <c r="AA52" s="222" t="s">
        <v>1038</v>
      </c>
      <c r="AB52" s="45">
        <f t="shared" si="3"/>
        <v>47</v>
      </c>
      <c r="AC52" s="85"/>
      <c r="AD52" s="36"/>
      <c r="AE52" s="85"/>
      <c r="AF52" s="79"/>
      <c r="AJ52" s="721" t="s">
        <v>867</v>
      </c>
      <c r="AK52" s="722" t="s">
        <v>866</v>
      </c>
      <c r="BA52" s="219" t="s">
        <v>896</v>
      </c>
    </row>
    <row r="53" spans="1:53" ht="12.75" customHeight="1" x14ac:dyDescent="0.2">
      <c r="A53" s="1" t="s">
        <v>318</v>
      </c>
      <c r="B53" s="33" t="str">
        <f t="shared" si="2"/>
        <v>POLAND</v>
      </c>
      <c r="C53" s="867" t="s">
        <v>1188</v>
      </c>
      <c r="D53" s="545">
        <v>48</v>
      </c>
      <c r="E53" s="616">
        <v>0</v>
      </c>
      <c r="F53" s="617">
        <v>0</v>
      </c>
      <c r="G53" s="616">
        <v>0</v>
      </c>
      <c r="H53" s="618">
        <v>0</v>
      </c>
      <c r="I53" s="15"/>
      <c r="AA53" s="222" t="s">
        <v>569</v>
      </c>
      <c r="AB53" s="216">
        <f t="shared" si="3"/>
        <v>48</v>
      </c>
      <c r="AC53" s="85"/>
      <c r="AD53" s="36"/>
      <c r="AE53" s="85"/>
      <c r="AF53" s="79"/>
      <c r="AJ53" s="719" t="s">
        <v>75</v>
      </c>
      <c r="AK53" s="720" t="s">
        <v>774</v>
      </c>
      <c r="BA53" s="222" t="s">
        <v>193</v>
      </c>
    </row>
    <row r="54" spans="1:53" x14ac:dyDescent="0.2">
      <c r="A54" s="1" t="s">
        <v>318</v>
      </c>
      <c r="B54" s="33" t="str">
        <f t="shared" si="2"/>
        <v>PORTUGAL</v>
      </c>
      <c r="C54" s="867" t="s">
        <v>1189</v>
      </c>
      <c r="D54" s="545">
        <v>49</v>
      </c>
      <c r="E54" s="616">
        <v>0</v>
      </c>
      <c r="F54" s="617">
        <v>0</v>
      </c>
      <c r="G54" s="616">
        <v>0</v>
      </c>
      <c r="H54" s="618">
        <v>0</v>
      </c>
      <c r="I54" s="15"/>
      <c r="AA54" s="50" t="s">
        <v>570</v>
      </c>
      <c r="AB54" s="215">
        <f t="shared" si="3"/>
        <v>49</v>
      </c>
      <c r="AC54" s="92"/>
      <c r="AD54" s="178"/>
      <c r="AE54" s="92"/>
      <c r="AF54" s="180"/>
      <c r="AJ54" s="719" t="s">
        <v>76</v>
      </c>
      <c r="AK54" s="720" t="s">
        <v>775</v>
      </c>
      <c r="BA54" s="50" t="s">
        <v>582</v>
      </c>
    </row>
    <row r="55" spans="1:53" x14ac:dyDescent="0.2">
      <c r="A55" s="1" t="s">
        <v>318</v>
      </c>
      <c r="B55" s="33" t="str">
        <f t="shared" si="2"/>
        <v>ROMANIA</v>
      </c>
      <c r="C55" s="867" t="s">
        <v>1191</v>
      </c>
      <c r="D55" s="545">
        <v>50</v>
      </c>
      <c r="E55" s="616">
        <v>0</v>
      </c>
      <c r="F55" s="617">
        <v>0</v>
      </c>
      <c r="G55" s="616">
        <v>0</v>
      </c>
      <c r="H55" s="618">
        <v>0</v>
      </c>
      <c r="I55" s="15"/>
      <c r="AA55" s="50" t="s">
        <v>111</v>
      </c>
      <c r="AB55" s="215">
        <f t="shared" si="3"/>
        <v>50</v>
      </c>
      <c r="AC55" s="92"/>
      <c r="AD55" s="178"/>
      <c r="AE55" s="92"/>
      <c r="AF55" s="180"/>
      <c r="AJ55" s="719" t="s">
        <v>90</v>
      </c>
      <c r="AK55" s="720" t="s">
        <v>802</v>
      </c>
      <c r="BA55" s="50" t="s">
        <v>194</v>
      </c>
    </row>
    <row r="56" spans="1:53" x14ac:dyDescent="0.2">
      <c r="A56" s="1" t="s">
        <v>318</v>
      </c>
      <c r="B56" s="33" t="str">
        <f t="shared" si="2"/>
        <v>RUSSIA</v>
      </c>
      <c r="C56" s="867" t="s">
        <v>1192</v>
      </c>
      <c r="D56" s="545">
        <v>51</v>
      </c>
      <c r="E56" s="616">
        <v>0</v>
      </c>
      <c r="F56" s="617">
        <v>0</v>
      </c>
      <c r="G56" s="616">
        <v>0</v>
      </c>
      <c r="H56" s="618">
        <v>0</v>
      </c>
      <c r="I56" s="15"/>
      <c r="AA56" s="529" t="s">
        <v>848</v>
      </c>
      <c r="AB56" s="215">
        <f t="shared" si="3"/>
        <v>51</v>
      </c>
      <c r="AC56" s="92"/>
      <c r="AD56" s="178"/>
      <c r="AE56" s="92"/>
      <c r="AF56" s="180"/>
      <c r="AJ56" s="719" t="s">
        <v>87</v>
      </c>
      <c r="AK56" s="720" t="s">
        <v>803</v>
      </c>
      <c r="BA56" s="529" t="s">
        <v>849</v>
      </c>
    </row>
    <row r="57" spans="1:53" x14ac:dyDescent="0.2">
      <c r="A57" s="1" t="s">
        <v>318</v>
      </c>
      <c r="B57" s="33" t="str">
        <f t="shared" si="2"/>
        <v>SERBIA</v>
      </c>
      <c r="C57" s="867" t="s">
        <v>1193</v>
      </c>
      <c r="D57" s="545">
        <v>52</v>
      </c>
      <c r="E57" s="616">
        <v>0</v>
      </c>
      <c r="F57" s="617">
        <v>0</v>
      </c>
      <c r="G57" s="616">
        <v>0</v>
      </c>
      <c r="H57" s="618">
        <v>0</v>
      </c>
      <c r="I57" s="15"/>
      <c r="AA57" s="529" t="s">
        <v>659</v>
      </c>
      <c r="AB57" s="215">
        <f t="shared" si="3"/>
        <v>52</v>
      </c>
      <c r="AC57" s="92"/>
      <c r="AD57" s="178"/>
      <c r="AE57" s="92"/>
      <c r="AF57" s="180"/>
      <c r="AJ57" s="719" t="s">
        <v>658</v>
      </c>
      <c r="AK57" s="720" t="s">
        <v>804</v>
      </c>
      <c r="BA57" s="529" t="s">
        <v>158</v>
      </c>
    </row>
    <row r="58" spans="1:53" x14ac:dyDescent="0.2">
      <c r="A58" s="1" t="s">
        <v>318</v>
      </c>
      <c r="B58" s="33" t="str">
        <f t="shared" si="2"/>
        <v>SLOVAKIA</v>
      </c>
      <c r="C58" s="867" t="s">
        <v>1194</v>
      </c>
      <c r="D58" s="545">
        <v>53</v>
      </c>
      <c r="E58" s="616">
        <v>0</v>
      </c>
      <c r="F58" s="617">
        <v>0</v>
      </c>
      <c r="G58" s="616">
        <v>0</v>
      </c>
      <c r="H58" s="618">
        <v>0</v>
      </c>
      <c r="I58" s="15"/>
      <c r="AA58" s="50" t="s">
        <v>583</v>
      </c>
      <c r="AB58" s="215">
        <f t="shared" si="3"/>
        <v>53</v>
      </c>
      <c r="AC58" s="92"/>
      <c r="AD58" s="178"/>
      <c r="AE58" s="92"/>
      <c r="AF58" s="180"/>
      <c r="AJ58" s="719" t="s">
        <v>78</v>
      </c>
      <c r="AK58" s="720" t="s">
        <v>776</v>
      </c>
      <c r="BA58" s="50" t="s">
        <v>159</v>
      </c>
    </row>
    <row r="59" spans="1:53" x14ac:dyDescent="0.2">
      <c r="A59" s="1" t="s">
        <v>318</v>
      </c>
      <c r="B59" s="33" t="str">
        <f t="shared" si="2"/>
        <v>SLOVENIA</v>
      </c>
      <c r="C59" s="867" t="s">
        <v>1195</v>
      </c>
      <c r="D59" s="545">
        <v>54</v>
      </c>
      <c r="E59" s="616">
        <v>0</v>
      </c>
      <c r="F59" s="617">
        <v>0</v>
      </c>
      <c r="G59" s="616">
        <v>0</v>
      </c>
      <c r="H59" s="618">
        <v>0</v>
      </c>
      <c r="I59" s="15"/>
      <c r="AA59" s="529" t="s">
        <v>116</v>
      </c>
      <c r="AB59" s="215">
        <f t="shared" si="3"/>
        <v>54</v>
      </c>
      <c r="AC59" s="92"/>
      <c r="AD59" s="178"/>
      <c r="AE59" s="92"/>
      <c r="AF59" s="180"/>
      <c r="AJ59" s="719" t="s">
        <v>100</v>
      </c>
      <c r="AK59" s="720" t="s">
        <v>805</v>
      </c>
      <c r="BA59" s="529" t="s">
        <v>204</v>
      </c>
    </row>
    <row r="60" spans="1:53" x14ac:dyDescent="0.2">
      <c r="A60" s="1" t="s">
        <v>318</v>
      </c>
      <c r="B60" s="33" t="str">
        <f t="shared" si="2"/>
        <v>SPAIN</v>
      </c>
      <c r="C60" s="867" t="s">
        <v>1196</v>
      </c>
      <c r="D60" s="545">
        <v>55</v>
      </c>
      <c r="E60" s="616">
        <v>0</v>
      </c>
      <c r="F60" s="617">
        <v>0</v>
      </c>
      <c r="G60" s="616">
        <v>0</v>
      </c>
      <c r="H60" s="618">
        <v>0</v>
      </c>
      <c r="I60" s="15"/>
      <c r="AA60" s="50" t="s">
        <v>572</v>
      </c>
      <c r="AB60" s="215">
        <f t="shared" si="3"/>
        <v>55</v>
      </c>
      <c r="AC60" s="92"/>
      <c r="AD60" s="178"/>
      <c r="AE60" s="92"/>
      <c r="AF60" s="180"/>
      <c r="AJ60" s="719" t="s">
        <v>79</v>
      </c>
      <c r="AK60" s="720" t="s">
        <v>777</v>
      </c>
      <c r="BA60" s="50" t="s">
        <v>195</v>
      </c>
    </row>
    <row r="61" spans="1:53" x14ac:dyDescent="0.2">
      <c r="A61" s="1" t="s">
        <v>318</v>
      </c>
      <c r="B61" s="33" t="str">
        <f t="shared" si="2"/>
        <v>SWEDEN</v>
      </c>
      <c r="C61" s="867" t="s">
        <v>1197</v>
      </c>
      <c r="D61" s="545">
        <v>56</v>
      </c>
      <c r="E61" s="616">
        <v>0</v>
      </c>
      <c r="F61" s="617">
        <v>0</v>
      </c>
      <c r="G61" s="616">
        <v>0</v>
      </c>
      <c r="H61" s="618">
        <v>0</v>
      </c>
      <c r="I61" s="15"/>
      <c r="AA61" s="222" t="s">
        <v>573</v>
      </c>
      <c r="AB61" s="216">
        <f t="shared" si="3"/>
        <v>56</v>
      </c>
      <c r="AC61" s="85"/>
      <c r="AD61" s="36"/>
      <c r="AE61" s="85"/>
      <c r="AF61" s="79"/>
      <c r="AJ61" s="719" t="s">
        <v>80</v>
      </c>
      <c r="AK61" s="720" t="s">
        <v>778</v>
      </c>
      <c r="BA61" s="222" t="s">
        <v>196</v>
      </c>
    </row>
    <row r="62" spans="1:53" x14ac:dyDescent="0.2">
      <c r="A62" s="1" t="s">
        <v>318</v>
      </c>
      <c r="B62" s="33" t="str">
        <f t="shared" si="2"/>
        <v>SWITLAND</v>
      </c>
      <c r="C62" s="867" t="s">
        <v>1198</v>
      </c>
      <c r="D62" s="545">
        <v>57</v>
      </c>
      <c r="E62" s="616">
        <v>0</v>
      </c>
      <c r="F62" s="617">
        <v>0</v>
      </c>
      <c r="G62" s="616">
        <v>0</v>
      </c>
      <c r="H62" s="618">
        <v>0</v>
      </c>
      <c r="I62" s="15"/>
      <c r="AA62" s="50" t="s">
        <v>673</v>
      </c>
      <c r="AB62" s="215">
        <f t="shared" si="3"/>
        <v>57</v>
      </c>
      <c r="AC62" s="92"/>
      <c r="AD62" s="178"/>
      <c r="AE62" s="92"/>
      <c r="AF62" s="180"/>
      <c r="AJ62" s="719" t="s">
        <v>81</v>
      </c>
      <c r="AK62" s="720" t="s">
        <v>779</v>
      </c>
      <c r="BA62" s="50" t="s">
        <v>197</v>
      </c>
    </row>
    <row r="63" spans="1:53" x14ac:dyDescent="0.2">
      <c r="A63" s="1" t="s">
        <v>318</v>
      </c>
      <c r="B63" s="33" t="str">
        <f t="shared" si="2"/>
        <v>TAJIKISTAN</v>
      </c>
      <c r="C63" s="867" t="s">
        <v>1224</v>
      </c>
      <c r="D63" s="545">
        <v>58</v>
      </c>
      <c r="E63" s="616">
        <v>0</v>
      </c>
      <c r="F63" s="617">
        <v>0</v>
      </c>
      <c r="G63" s="616">
        <v>0</v>
      </c>
      <c r="H63" s="618">
        <v>0</v>
      </c>
      <c r="I63" s="15"/>
      <c r="AA63" s="50" t="s">
        <v>750</v>
      </c>
      <c r="AB63" s="215">
        <f t="shared" si="3"/>
        <v>58</v>
      </c>
      <c r="AC63" s="92"/>
      <c r="AD63" s="178"/>
      <c r="AE63" s="92"/>
      <c r="AF63" s="180"/>
      <c r="AJ63" s="719" t="s">
        <v>752</v>
      </c>
      <c r="AK63" s="720" t="s">
        <v>806</v>
      </c>
      <c r="BA63" s="50" t="s">
        <v>751</v>
      </c>
    </row>
    <row r="64" spans="1:53" x14ac:dyDescent="0.2">
      <c r="A64" s="1" t="s">
        <v>318</v>
      </c>
      <c r="B64" s="33" t="str">
        <f t="shared" si="2"/>
        <v>TURKEY</v>
      </c>
      <c r="C64" s="867" t="s">
        <v>1200</v>
      </c>
      <c r="D64" s="545">
        <v>59</v>
      </c>
      <c r="E64" s="616">
        <v>0</v>
      </c>
      <c r="F64" s="617">
        <v>0</v>
      </c>
      <c r="G64" s="616">
        <v>0</v>
      </c>
      <c r="H64" s="618">
        <v>0</v>
      </c>
      <c r="I64" s="15"/>
      <c r="AA64" s="50" t="s">
        <v>574</v>
      </c>
      <c r="AB64" s="215">
        <f t="shared" si="3"/>
        <v>59</v>
      </c>
      <c r="AC64" s="92"/>
      <c r="AD64" s="178"/>
      <c r="AE64" s="92"/>
      <c r="AF64" s="180"/>
      <c r="AJ64" s="719" t="s">
        <v>83</v>
      </c>
      <c r="AK64" s="720" t="s">
        <v>780</v>
      </c>
      <c r="BA64" s="50" t="s">
        <v>198</v>
      </c>
    </row>
    <row r="65" spans="1:53" x14ac:dyDescent="0.2">
      <c r="A65" s="1" t="s">
        <v>318</v>
      </c>
      <c r="B65" s="33" t="str">
        <f t="shared" si="2"/>
        <v>UKRAINE</v>
      </c>
      <c r="C65" s="867" t="s">
        <v>1202</v>
      </c>
      <c r="D65" s="545">
        <v>60</v>
      </c>
      <c r="E65" s="616">
        <v>0</v>
      </c>
      <c r="F65" s="617">
        <v>0</v>
      </c>
      <c r="G65" s="616">
        <v>0</v>
      </c>
      <c r="H65" s="618">
        <v>0</v>
      </c>
      <c r="I65" s="15"/>
      <c r="AA65" s="529" t="s">
        <v>679</v>
      </c>
      <c r="AB65" s="215">
        <f t="shared" si="3"/>
        <v>60</v>
      </c>
      <c r="AC65" s="92"/>
      <c r="AD65" s="178"/>
      <c r="AE65" s="92"/>
      <c r="AF65" s="180"/>
      <c r="AJ65" s="719" t="s">
        <v>97</v>
      </c>
      <c r="AK65" s="720" t="s">
        <v>808</v>
      </c>
      <c r="BA65" s="529" t="s">
        <v>585</v>
      </c>
    </row>
    <row r="66" spans="1:53" x14ac:dyDescent="0.2">
      <c r="A66" s="1" t="s">
        <v>318</v>
      </c>
      <c r="B66" s="33" t="str">
        <f t="shared" si="2"/>
        <v>UAE</v>
      </c>
      <c r="C66" s="867" t="s">
        <v>1203</v>
      </c>
      <c r="D66" s="545">
        <v>61</v>
      </c>
      <c r="E66" s="616">
        <v>0</v>
      </c>
      <c r="F66" s="617">
        <v>0</v>
      </c>
      <c r="G66" s="616">
        <v>0</v>
      </c>
      <c r="H66" s="618">
        <v>0</v>
      </c>
      <c r="I66" s="15"/>
      <c r="AA66" s="529" t="s">
        <v>674</v>
      </c>
      <c r="AB66" s="215">
        <f>ROUND(D66,0)</f>
        <v>61</v>
      </c>
      <c r="AC66" s="92"/>
      <c r="AD66" s="178"/>
      <c r="AE66" s="92"/>
      <c r="AF66" s="180"/>
      <c r="AJ66" s="719" t="s">
        <v>84</v>
      </c>
      <c r="AK66" s="720" t="s">
        <v>824</v>
      </c>
      <c r="BA66" s="529" t="s">
        <v>873</v>
      </c>
    </row>
    <row r="67" spans="1:53" x14ac:dyDescent="0.2">
      <c r="A67" s="1" t="s">
        <v>318</v>
      </c>
      <c r="B67" s="33" t="str">
        <f t="shared" si="2"/>
        <v>UK</v>
      </c>
      <c r="C67" s="867" t="s">
        <v>1204</v>
      </c>
      <c r="D67" s="545">
        <v>62</v>
      </c>
      <c r="E67" s="616">
        <v>0</v>
      </c>
      <c r="F67" s="617">
        <v>0</v>
      </c>
      <c r="G67" s="616">
        <v>0</v>
      </c>
      <c r="H67" s="618">
        <v>0</v>
      </c>
      <c r="I67" s="15"/>
      <c r="AA67" s="50" t="s">
        <v>675</v>
      </c>
      <c r="AB67" s="215">
        <f>ROUND(D67,0)</f>
        <v>62</v>
      </c>
      <c r="AC67" s="92"/>
      <c r="AD67" s="178"/>
      <c r="AE67" s="92"/>
      <c r="AF67" s="180"/>
      <c r="AJ67" s="719" t="s">
        <v>85</v>
      </c>
      <c r="AK67" s="720" t="s">
        <v>781</v>
      </c>
      <c r="BA67" s="50" t="s">
        <v>199</v>
      </c>
    </row>
    <row r="68" spans="1:53" ht="12.75" customHeight="1" x14ac:dyDescent="0.2">
      <c r="A68" s="1" t="s">
        <v>318</v>
      </c>
      <c r="B68" s="33" t="str">
        <f>IF(IsoCodes=FALSE,AJ68,AK68)</f>
        <v>USA</v>
      </c>
      <c r="C68" s="867" t="s">
        <v>1205</v>
      </c>
      <c r="D68" s="545">
        <v>63</v>
      </c>
      <c r="E68" s="616">
        <v>0</v>
      </c>
      <c r="F68" s="617">
        <v>0</v>
      </c>
      <c r="G68" s="616">
        <v>0</v>
      </c>
      <c r="H68" s="618">
        <v>0</v>
      </c>
      <c r="I68" s="15"/>
      <c r="AA68" s="50" t="s">
        <v>676</v>
      </c>
      <c r="AB68" s="215">
        <f>ROUND(D68,0)</f>
        <v>63</v>
      </c>
      <c r="AC68" s="92"/>
      <c r="AD68" s="178"/>
      <c r="AE68" s="92"/>
      <c r="AF68" s="180"/>
      <c r="AJ68" s="719" t="s">
        <v>86</v>
      </c>
      <c r="AK68" s="720" t="s">
        <v>782</v>
      </c>
      <c r="BA68" s="50" t="s">
        <v>200</v>
      </c>
    </row>
    <row r="69" spans="1:53" ht="12.75" customHeight="1" x14ac:dyDescent="0.2">
      <c r="A69" s="1" t="s">
        <v>318</v>
      </c>
      <c r="B69" s="33" t="str">
        <f>IF(IsoCodes=FALSE,AJ69,AK69)</f>
        <v>UZBEKISTAN</v>
      </c>
      <c r="C69" s="867" t="s">
        <v>1225</v>
      </c>
      <c r="D69" s="545">
        <v>64</v>
      </c>
      <c r="E69" s="616">
        <v>0</v>
      </c>
      <c r="F69" s="617">
        <v>0</v>
      </c>
      <c r="G69" s="616">
        <v>0</v>
      </c>
      <c r="H69" s="618">
        <v>0</v>
      </c>
      <c r="I69" s="15"/>
      <c r="AA69" s="80" t="s">
        <v>532</v>
      </c>
      <c r="AB69" s="45">
        <f>ROUND(D69,0)</f>
        <v>64</v>
      </c>
      <c r="AC69" s="93"/>
      <c r="AD69" s="181"/>
      <c r="AE69" s="93"/>
      <c r="AF69" s="183"/>
      <c r="AJ69" s="719" t="s">
        <v>589</v>
      </c>
      <c r="AK69" s="720" t="s">
        <v>809</v>
      </c>
      <c r="BA69" s="80" t="s">
        <v>227</v>
      </c>
    </row>
    <row r="70" spans="1:53" ht="13.5" thickBot="1" x14ac:dyDescent="0.25">
      <c r="A70" s="1" t="s">
        <v>318</v>
      </c>
      <c r="B70" s="33" t="str">
        <f t="shared" si="2"/>
        <v>NONSPEC</v>
      </c>
      <c r="C70" s="868" t="s">
        <v>1209</v>
      </c>
      <c r="D70" s="736">
        <v>65</v>
      </c>
      <c r="E70" s="737">
        <v>0</v>
      </c>
      <c r="F70" s="738">
        <v>0</v>
      </c>
      <c r="G70" s="737">
        <v>0</v>
      </c>
      <c r="H70" s="739">
        <v>0</v>
      </c>
      <c r="I70" s="15"/>
      <c r="AA70" s="80" t="s">
        <v>1042</v>
      </c>
      <c r="AB70" s="209">
        <f>ROUND(D70,0)</f>
        <v>65</v>
      </c>
      <c r="AC70" s="93"/>
      <c r="AD70" s="181"/>
      <c r="AE70" s="93"/>
      <c r="AF70" s="183"/>
      <c r="AJ70" s="721" t="s">
        <v>593</v>
      </c>
      <c r="AK70" s="722" t="s">
        <v>825</v>
      </c>
      <c r="BA70" s="80" t="s">
        <v>384</v>
      </c>
    </row>
    <row r="71" spans="1:53" ht="20.25" customHeight="1" thickBot="1" x14ac:dyDescent="0.25">
      <c r="A71" s="1" t="s">
        <v>318</v>
      </c>
      <c r="B71" s="33" t="str">
        <f t="shared" si="2"/>
        <v>TOTEXPST</v>
      </c>
      <c r="C71" s="872" t="s">
        <v>1231</v>
      </c>
      <c r="D71" s="615">
        <v>66</v>
      </c>
      <c r="E71" s="603">
        <f>SUM(E6:E70)</f>
        <v>0</v>
      </c>
      <c r="F71" s="604">
        <f>SUM(F6:F70)</f>
        <v>0</v>
      </c>
      <c r="G71" s="603">
        <f>SUM(G6:G70)</f>
        <v>0</v>
      </c>
      <c r="H71" s="544">
        <f>SUM(H6:H70)</f>
        <v>0</v>
      </c>
      <c r="AA71" s="811" t="s">
        <v>982</v>
      </c>
      <c r="AB71" s="220">
        <f t="shared" si="3"/>
        <v>66</v>
      </c>
      <c r="AC71" s="86">
        <f>SUM(AC6:AC70)</f>
        <v>0</v>
      </c>
      <c r="AD71" s="90">
        <f>SUM(AD8:AD70)</f>
        <v>0</v>
      </c>
      <c r="AE71" s="86">
        <f>SUM(AE8:AE70)</f>
        <v>0</v>
      </c>
      <c r="AF71" s="91">
        <f>SUM(AF8:AF70)</f>
        <v>0</v>
      </c>
      <c r="AJ71" s="721" t="s">
        <v>140</v>
      </c>
      <c r="AK71" s="722" t="s">
        <v>828</v>
      </c>
      <c r="BA71" s="81" t="s">
        <v>512</v>
      </c>
    </row>
    <row r="72" spans="1:53" ht="18" customHeight="1" x14ac:dyDescent="0.2">
      <c r="C72" s="619" t="s">
        <v>1232</v>
      </c>
      <c r="AA72" s="10" t="s">
        <v>385</v>
      </c>
      <c r="BA72" s="10" t="s">
        <v>386</v>
      </c>
    </row>
    <row r="73" spans="1:53" x14ac:dyDescent="0.2">
      <c r="C73" s="620" t="s">
        <v>1233</v>
      </c>
      <c r="D73" s="10"/>
      <c r="E73" s="10"/>
      <c r="F73" s="19"/>
      <c r="G73" s="19"/>
      <c r="H73" s="19"/>
      <c r="I73" s="15"/>
      <c r="AA73" s="210" t="s">
        <v>983</v>
      </c>
      <c r="BA73" s="210" t="s">
        <v>843</v>
      </c>
    </row>
    <row r="74" spans="1:53" x14ac:dyDescent="0.2">
      <c r="C74" s="619" t="s">
        <v>1234</v>
      </c>
      <c r="D74" s="10"/>
      <c r="E74" s="10"/>
      <c r="F74" s="19"/>
      <c r="G74" s="19"/>
      <c r="H74" s="19"/>
      <c r="I74" s="15"/>
      <c r="AA74" s="211" t="s">
        <v>984</v>
      </c>
      <c r="BA74" s="211" t="s">
        <v>844</v>
      </c>
    </row>
    <row r="75" spans="1:53" x14ac:dyDescent="0.2">
      <c r="I75" s="15"/>
    </row>
    <row r="155" spans="3:8" x14ac:dyDescent="0.2">
      <c r="C155"/>
      <c r="D155"/>
      <c r="F155"/>
      <c r="G155"/>
      <c r="H155"/>
    </row>
    <row r="156" spans="3:8" x14ac:dyDescent="0.2">
      <c r="C156"/>
      <c r="D156"/>
      <c r="F156"/>
      <c r="G156"/>
      <c r="H156"/>
    </row>
    <row r="157" spans="3:8" x14ac:dyDescent="0.2">
      <c r="C157"/>
      <c r="D157"/>
      <c r="G157"/>
      <c r="H157"/>
    </row>
    <row r="224" spans="3:8" x14ac:dyDescent="0.2">
      <c r="C224" s="537"/>
      <c r="D224" s="536"/>
      <c r="E224" s="263"/>
      <c r="F224" s="264"/>
      <c r="G224" s="263"/>
      <c r="H224" s="264"/>
    </row>
    <row r="225" spans="3:8" x14ac:dyDescent="0.2">
      <c r="C225" s="537"/>
      <c r="D225" s="536"/>
      <c r="E225" s="263"/>
      <c r="F225" s="264"/>
      <c r="G225" s="263"/>
      <c r="H225" s="264"/>
    </row>
    <row r="226" spans="3:8" x14ac:dyDescent="0.2">
      <c r="C226" s="537"/>
      <c r="D226" s="536"/>
      <c r="E226" s="263"/>
      <c r="F226" s="264"/>
      <c r="G226" s="263"/>
      <c r="H226" s="264"/>
    </row>
    <row r="227" spans="3:8" x14ac:dyDescent="0.2">
      <c r="C227" s="537"/>
      <c r="D227" s="536"/>
      <c r="E227" s="263"/>
      <c r="F227" s="264"/>
      <c r="G227" s="263"/>
      <c r="H227" s="264"/>
    </row>
    <row r="228" spans="3:8" x14ac:dyDescent="0.2">
      <c r="C228" s="537"/>
      <c r="D228" s="536"/>
      <c r="E228" s="263"/>
      <c r="F228" s="264"/>
      <c r="G228" s="263"/>
      <c r="H228" s="264"/>
    </row>
    <row r="229" spans="3:8" x14ac:dyDescent="0.2">
      <c r="C229" s="537"/>
      <c r="D229" s="536"/>
      <c r="E229" s="263"/>
      <c r="F229" s="264"/>
      <c r="G229" s="263"/>
      <c r="H229" s="264"/>
    </row>
    <row r="230" spans="3:8" x14ac:dyDescent="0.2">
      <c r="C230" s="537"/>
      <c r="D230" s="536"/>
      <c r="E230" s="263"/>
      <c r="F230" s="264"/>
      <c r="G230" s="263"/>
      <c r="H230" s="264"/>
    </row>
    <row r="231" spans="3:8" x14ac:dyDescent="0.2">
      <c r="C231" s="537"/>
      <c r="D231" s="536"/>
      <c r="E231" s="263"/>
      <c r="F231" s="264"/>
      <c r="G231" s="263"/>
      <c r="H231" s="264"/>
    </row>
    <row r="232" spans="3:8" x14ac:dyDescent="0.2">
      <c r="C232" s="537"/>
      <c r="D232" s="536"/>
      <c r="E232" s="263"/>
      <c r="F232" s="264"/>
      <c r="G232" s="263"/>
      <c r="H232" s="264"/>
    </row>
    <row r="233" spans="3:8" x14ac:dyDescent="0.2">
      <c r="C233" s="537"/>
      <c r="D233" s="536"/>
      <c r="E233" s="263"/>
      <c r="F233" s="264"/>
      <c r="G233" s="263"/>
      <c r="H233" s="264"/>
    </row>
    <row r="234" spans="3:8" x14ac:dyDescent="0.2">
      <c r="C234" s="537"/>
      <c r="D234" s="536"/>
      <c r="E234" s="263"/>
      <c r="F234" s="264"/>
      <c r="G234" s="263"/>
      <c r="H234" s="264"/>
    </row>
    <row r="235" spans="3:8" x14ac:dyDescent="0.2">
      <c r="C235" s="537"/>
      <c r="D235" s="536"/>
      <c r="E235" s="263"/>
      <c r="F235" s="264"/>
      <c r="G235" s="263"/>
      <c r="H235" s="264"/>
    </row>
    <row r="236" spans="3:8" x14ac:dyDescent="0.2">
      <c r="C236" s="537"/>
      <c r="D236" s="536"/>
      <c r="E236" s="263"/>
      <c r="F236" s="264"/>
      <c r="G236" s="263"/>
      <c r="H236" s="264"/>
    </row>
    <row r="237" spans="3:8" x14ac:dyDescent="0.2">
      <c r="C237" s="537"/>
      <c r="D237" s="536"/>
      <c r="E237" s="263"/>
      <c r="F237" s="264"/>
      <c r="G237" s="263"/>
      <c r="H237" s="264"/>
    </row>
    <row r="238" spans="3:8" x14ac:dyDescent="0.2">
      <c r="C238" s="537"/>
      <c r="D238" s="536"/>
      <c r="E238" s="263"/>
      <c r="F238" s="264"/>
      <c r="G238" s="263"/>
      <c r="H238" s="264"/>
    </row>
    <row r="239" spans="3:8" x14ac:dyDescent="0.2">
      <c r="C239" s="537"/>
      <c r="D239" s="536"/>
      <c r="E239" s="263"/>
      <c r="F239" s="264"/>
      <c r="G239" s="263"/>
      <c r="H239" s="264"/>
    </row>
    <row r="240" spans="3:8" x14ac:dyDescent="0.2">
      <c r="C240" s="537"/>
      <c r="D240" s="536"/>
      <c r="E240" s="263"/>
      <c r="F240" s="264"/>
      <c r="G240" s="263"/>
      <c r="H240" s="264"/>
    </row>
    <row r="241" spans="3:8" x14ac:dyDescent="0.2">
      <c r="C241" s="537"/>
      <c r="D241" s="536"/>
      <c r="E241" s="263"/>
      <c r="F241" s="264"/>
      <c r="G241" s="263"/>
      <c r="H241" s="264"/>
    </row>
    <row r="242" spans="3:8" x14ac:dyDescent="0.2">
      <c r="C242" s="537"/>
      <c r="D242" s="536"/>
      <c r="E242" s="263"/>
      <c r="F242" s="264"/>
      <c r="G242" s="263"/>
      <c r="H242" s="264"/>
    </row>
    <row r="243" spans="3:8" x14ac:dyDescent="0.2">
      <c r="C243" s="537"/>
      <c r="D243" s="536"/>
      <c r="E243" s="263"/>
      <c r="F243" s="264"/>
      <c r="G243" s="263"/>
      <c r="H243" s="264"/>
    </row>
    <row r="244" spans="3:8" x14ac:dyDescent="0.2">
      <c r="C244" s="537"/>
      <c r="D244" s="536"/>
      <c r="E244" s="263"/>
      <c r="F244" s="264"/>
      <c r="G244" s="263"/>
      <c r="H244" s="264"/>
    </row>
    <row r="245" spans="3:8" x14ac:dyDescent="0.2">
      <c r="C245" s="537"/>
      <c r="D245" s="536"/>
      <c r="E245" s="263"/>
      <c r="F245" s="264"/>
      <c r="G245" s="263"/>
      <c r="H245" s="264"/>
    </row>
    <row r="246" spans="3:8" x14ac:dyDescent="0.2">
      <c r="C246" s="537"/>
      <c r="D246" s="536"/>
      <c r="E246" s="263"/>
      <c r="F246" s="264"/>
      <c r="G246" s="263"/>
      <c r="H246" s="264"/>
    </row>
    <row r="247" spans="3:8" x14ac:dyDescent="0.2">
      <c r="C247" s="537"/>
      <c r="D247" s="536"/>
      <c r="E247" s="263"/>
      <c r="F247" s="264"/>
      <c r="G247" s="263"/>
      <c r="H247" s="264"/>
    </row>
    <row r="248" spans="3:8" x14ac:dyDescent="0.2">
      <c r="C248" s="537"/>
      <c r="D248" s="536"/>
      <c r="E248" s="263"/>
      <c r="F248" s="264"/>
      <c r="G248" s="263"/>
      <c r="H248" s="264"/>
    </row>
    <row r="249" spans="3:8" x14ac:dyDescent="0.2">
      <c r="C249" s="537"/>
      <c r="D249" s="536"/>
      <c r="E249" s="263"/>
      <c r="F249" s="264"/>
      <c r="G249" s="263"/>
      <c r="H249" s="264"/>
    </row>
    <row r="250" spans="3:8" x14ac:dyDescent="0.2">
      <c r="C250" s="537"/>
      <c r="D250" s="536"/>
      <c r="E250" s="263"/>
      <c r="F250" s="264"/>
      <c r="G250" s="263"/>
      <c r="H250" s="264"/>
    </row>
    <row r="251" spans="3:8" x14ac:dyDescent="0.2">
      <c r="C251" s="537"/>
      <c r="D251" s="536"/>
      <c r="E251" s="263"/>
      <c r="F251" s="264"/>
      <c r="G251" s="263"/>
      <c r="H251" s="264"/>
    </row>
    <row r="252" spans="3:8" x14ac:dyDescent="0.2">
      <c r="C252" s="537"/>
      <c r="D252" s="536"/>
      <c r="E252" s="263"/>
      <c r="F252" s="264"/>
      <c r="G252" s="263"/>
      <c r="H252" s="264"/>
    </row>
    <row r="253" spans="3:8" x14ac:dyDescent="0.2">
      <c r="C253" s="537"/>
      <c r="D253" s="536"/>
      <c r="E253" s="263"/>
      <c r="F253" s="264"/>
      <c r="G253" s="263"/>
      <c r="H253" s="264"/>
    </row>
    <row r="254" spans="3:8" x14ac:dyDescent="0.2">
      <c r="C254" s="537"/>
      <c r="D254" s="536"/>
      <c r="E254" s="263"/>
      <c r="F254" s="264"/>
      <c r="G254" s="263"/>
      <c r="H254" s="264"/>
    </row>
    <row r="255" spans="3:8" x14ac:dyDescent="0.2">
      <c r="C255" s="537"/>
      <c r="D255" s="536"/>
      <c r="E255" s="263"/>
      <c r="F255" s="264"/>
      <c r="G255" s="263"/>
      <c r="H255" s="264"/>
    </row>
    <row r="256" spans="3:8" x14ac:dyDescent="0.2">
      <c r="C256" s="537"/>
      <c r="D256" s="536"/>
      <c r="E256" s="263"/>
      <c r="F256" s="264"/>
      <c r="G256" s="263"/>
      <c r="H256" s="264"/>
    </row>
    <row r="257" spans="3:8" x14ac:dyDescent="0.2">
      <c r="C257" s="537"/>
      <c r="D257" s="536"/>
      <c r="E257" s="261"/>
      <c r="F257" s="262"/>
      <c r="G257" s="261"/>
      <c r="H257" s="262"/>
    </row>
    <row r="258" spans="3:8" x14ac:dyDescent="0.2">
      <c r="C258" s="537"/>
      <c r="D258" s="536"/>
      <c r="E258" s="263"/>
      <c r="F258" s="264"/>
      <c r="G258" s="263"/>
      <c r="H258" s="264"/>
    </row>
    <row r="259" spans="3:8" x14ac:dyDescent="0.2">
      <c r="C259" s="537"/>
      <c r="D259" s="536"/>
      <c r="E259" s="263"/>
      <c r="F259" s="264"/>
      <c r="G259" s="263"/>
      <c r="H259" s="264"/>
    </row>
    <row r="260" spans="3:8" x14ac:dyDescent="0.2">
      <c r="C260" s="537"/>
      <c r="D260" s="536"/>
      <c r="E260" s="263"/>
      <c r="F260" s="264"/>
      <c r="G260" s="263"/>
      <c r="H260" s="264"/>
    </row>
    <row r="261" spans="3:8" x14ac:dyDescent="0.2">
      <c r="C261" s="537"/>
      <c r="D261" s="536"/>
      <c r="E261" s="263"/>
      <c r="F261" s="264"/>
      <c r="G261" s="263"/>
      <c r="H261" s="264"/>
    </row>
    <row r="262" spans="3:8" x14ac:dyDescent="0.2">
      <c r="C262" s="537"/>
      <c r="D262" s="536"/>
      <c r="E262" s="263"/>
      <c r="F262" s="264"/>
      <c r="G262" s="263"/>
      <c r="H262" s="264"/>
    </row>
    <row r="263" spans="3:8" x14ac:dyDescent="0.2">
      <c r="C263" s="537"/>
      <c r="D263" s="536"/>
      <c r="E263" s="263"/>
      <c r="F263" s="264"/>
      <c r="G263" s="263"/>
      <c r="H263" s="264"/>
    </row>
    <row r="264" spans="3:8" x14ac:dyDescent="0.2">
      <c r="C264" s="537"/>
      <c r="D264" s="536"/>
      <c r="E264" s="263"/>
      <c r="F264" s="264"/>
      <c r="G264" s="263"/>
      <c r="H264" s="264"/>
    </row>
    <row r="265" spans="3:8" x14ac:dyDescent="0.2">
      <c r="C265" s="537"/>
      <c r="D265" s="536"/>
      <c r="E265" s="263"/>
      <c r="F265" s="264"/>
      <c r="G265" s="263"/>
      <c r="H265" s="264"/>
    </row>
    <row r="266" spans="3:8" x14ac:dyDescent="0.2">
      <c r="C266" s="537"/>
      <c r="D266" s="536"/>
      <c r="E266" s="263"/>
      <c r="F266" s="264"/>
      <c r="G266" s="263"/>
      <c r="H266" s="264"/>
    </row>
    <row r="267" spans="3:8" x14ac:dyDescent="0.2">
      <c r="C267" s="537"/>
      <c r="D267" s="536"/>
      <c r="E267" s="261"/>
      <c r="F267" s="262"/>
      <c r="G267" s="261"/>
      <c r="H267" s="262"/>
    </row>
    <row r="268" spans="3:8" x14ac:dyDescent="0.2">
      <c r="C268" s="537"/>
      <c r="D268" s="536"/>
      <c r="E268" s="263"/>
      <c r="F268" s="264"/>
      <c r="G268" s="263"/>
      <c r="H268" s="264"/>
    </row>
    <row r="269" spans="3:8" x14ac:dyDescent="0.2">
      <c r="C269" s="537"/>
      <c r="D269" s="536"/>
      <c r="E269" s="263"/>
      <c r="F269" s="264"/>
      <c r="G269" s="263"/>
      <c r="H269" s="264"/>
    </row>
    <row r="270" spans="3:8" x14ac:dyDescent="0.2">
      <c r="C270" s="537"/>
      <c r="D270" s="536"/>
      <c r="E270" s="263"/>
      <c r="F270" s="264"/>
      <c r="G270" s="263"/>
      <c r="H270" s="264"/>
    </row>
    <row r="271" spans="3:8" x14ac:dyDescent="0.2">
      <c r="C271" s="537"/>
      <c r="D271" s="536"/>
      <c r="E271" s="263"/>
      <c r="F271" s="264"/>
      <c r="G271" s="263"/>
      <c r="H271" s="264"/>
    </row>
    <row r="272" spans="3:8" x14ac:dyDescent="0.2">
      <c r="C272" s="537"/>
      <c r="D272" s="536"/>
      <c r="E272" s="263"/>
      <c r="F272" s="264"/>
      <c r="G272" s="263"/>
      <c r="H272" s="264"/>
    </row>
    <row r="273" spans="3:8" x14ac:dyDescent="0.2">
      <c r="C273" s="537"/>
      <c r="D273" s="536"/>
      <c r="E273" s="263"/>
      <c r="F273" s="264"/>
      <c r="G273" s="263"/>
      <c r="H273" s="264"/>
    </row>
    <row r="274" spans="3:8" x14ac:dyDescent="0.2">
      <c r="C274" s="537"/>
      <c r="D274" s="536"/>
      <c r="E274" s="261"/>
      <c r="F274" s="262"/>
      <c r="G274" s="261"/>
      <c r="H274" s="262"/>
    </row>
    <row r="275" spans="3:8" x14ac:dyDescent="0.2">
      <c r="C275" s="537"/>
    </row>
    <row r="276" spans="3:8" x14ac:dyDescent="0.2">
      <c r="C276" s="537"/>
    </row>
    <row r="277" spans="3:8" x14ac:dyDescent="0.2">
      <c r="C277" s="537"/>
    </row>
    <row r="278" spans="3:8" x14ac:dyDescent="0.2">
      <c r="C278" s="537"/>
    </row>
    <row r="279" spans="3:8" x14ac:dyDescent="0.2">
      <c r="C279" s="537"/>
    </row>
    <row r="280" spans="3:8" x14ac:dyDescent="0.2">
      <c r="C280" s="537"/>
    </row>
    <row r="281" spans="3:8" x14ac:dyDescent="0.2">
      <c r="C281" s="537"/>
    </row>
    <row r="282" spans="3:8" x14ac:dyDescent="0.2">
      <c r="C282" s="537"/>
    </row>
    <row r="283" spans="3:8" x14ac:dyDescent="0.2">
      <c r="C283" s="537"/>
    </row>
    <row r="284" spans="3:8" x14ac:dyDescent="0.2">
      <c r="C284" s="537"/>
    </row>
    <row r="285" spans="3:8" x14ac:dyDescent="0.2">
      <c r="C285" s="537"/>
    </row>
    <row r="286" spans="3:8" x14ac:dyDescent="0.2">
      <c r="C286" s="537"/>
    </row>
    <row r="287" spans="3:8" x14ac:dyDescent="0.2">
      <c r="C287" s="537"/>
    </row>
    <row r="288" spans="3:8" x14ac:dyDescent="0.2">
      <c r="C288" s="537"/>
    </row>
    <row r="289" spans="3:3" x14ac:dyDescent="0.2">
      <c r="C289" s="537"/>
    </row>
    <row r="290" spans="3:3" x14ac:dyDescent="0.2">
      <c r="C290" s="537"/>
    </row>
    <row r="291" spans="3:3" x14ac:dyDescent="0.2">
      <c r="C291" s="537"/>
    </row>
    <row r="292" spans="3:3" x14ac:dyDescent="0.2">
      <c r="C292" s="537"/>
    </row>
    <row r="293" spans="3:3" x14ac:dyDescent="0.2">
      <c r="C293" s="537"/>
    </row>
    <row r="294" spans="3:3" x14ac:dyDescent="0.2">
      <c r="C294" s="537"/>
    </row>
    <row r="295" spans="3:3" x14ac:dyDescent="0.2">
      <c r="C295" s="537"/>
    </row>
    <row r="296" spans="3:3" x14ac:dyDescent="0.2">
      <c r="C296" s="537"/>
    </row>
    <row r="297" spans="3:3" x14ac:dyDescent="0.2">
      <c r="C297" s="537"/>
    </row>
    <row r="298" spans="3:3" x14ac:dyDescent="0.2">
      <c r="C298" s="537"/>
    </row>
    <row r="299" spans="3:3" x14ac:dyDescent="0.2">
      <c r="C299" s="537"/>
    </row>
    <row r="300" spans="3:3" x14ac:dyDescent="0.2">
      <c r="C300" s="537"/>
    </row>
    <row r="301" spans="3:3" x14ac:dyDescent="0.2">
      <c r="C301" s="537"/>
    </row>
    <row r="302" spans="3:3" x14ac:dyDescent="0.2">
      <c r="C302" s="537"/>
    </row>
    <row r="303" spans="3:3" x14ac:dyDescent="0.2">
      <c r="C303" s="537"/>
    </row>
    <row r="304" spans="3:3" x14ac:dyDescent="0.2">
      <c r="C304" s="537"/>
    </row>
    <row r="305" spans="3:3" x14ac:dyDescent="0.2">
      <c r="C305" s="537"/>
    </row>
    <row r="306" spans="3:3" x14ac:dyDescent="0.2">
      <c r="C306" s="537"/>
    </row>
  </sheetData>
  <sheetProtection password="892C" sheet="1" objects="1" scenarios="1"/>
  <phoneticPr fontId="15" type="noConversion"/>
  <conditionalFormatting sqref="E7 E9:E71 F6:H71 E63:H69">
    <cfRule type="cellIs" dxfId="44" priority="4" stopIfTrue="1" operator="notEqual">
      <formula>AC6</formula>
    </cfRule>
  </conditionalFormatting>
  <conditionalFormatting sqref="H6:H7">
    <cfRule type="cellIs" dxfId="43" priority="2" stopIfTrue="1" operator="notEqual">
      <formula>AF6</formula>
    </cfRule>
  </conditionalFormatting>
  <conditionalFormatting sqref="E8">
    <cfRule type="cellIs" dxfId="42" priority="6" stopIfTrue="1" operator="notEqual">
      <formula>AC6</formula>
    </cfRule>
  </conditionalFormatting>
  <conditionalFormatting sqref="E6">
    <cfRule type="cellIs" dxfId="41" priority="8" stopIfTrue="1" operator="notEqual">
      <formula>#REF!</formula>
    </cfRule>
  </conditionalFormatting>
  <conditionalFormatting sqref="E6">
    <cfRule type="cellIs" dxfId="40" priority="1" stopIfTrue="1" operator="notEqual">
      <formula>AC6</formula>
    </cfRule>
  </conditionalFormatting>
  <dataValidations count="1">
    <dataValidation type="whole" operator="greaterThanOrEqual" allowBlank="1" showInputMessage="1" showErrorMessage="1" error="Positive whole numbers only / Nombres entiers positifs uniquement" sqref="E8:H70">
      <formula1>0</formula1>
    </dataValidation>
  </dataValidations>
  <printOptions horizontalCentered="1"/>
  <pageMargins left="0.25" right="0.25" top="0.97" bottom="0.5" header="0.97" footer="0.511811023622047"/>
  <pageSetup paperSize="9" scale="83"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9" r:id="rId4" name="Button 3">
              <controlPr defaultSize="0" print="0" autoFill="0" autoPict="0" macro="[0]!GotoMenu">
                <anchor moveWithCells="1" sizeWithCells="1">
                  <from>
                    <xdr:col>2</xdr:col>
                    <xdr:colOff>38100</xdr:colOff>
                    <xdr:row>2</xdr:row>
                    <xdr:rowOff>19050</xdr:rowOff>
                  </from>
                  <to>
                    <xdr:col>2</xdr:col>
                    <xdr:colOff>1152525</xdr:colOff>
                    <xdr:row>2</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5">
    <tabColor indexed="43"/>
    <pageSetUpPr fitToPage="1"/>
  </sheetPr>
  <dimension ref="A1:BZ64"/>
  <sheetViews>
    <sheetView showGridLines="0" rightToLeft="1" topLeftCell="C1" workbookViewId="0">
      <pane ySplit="5" topLeftCell="A51" activePane="bottomLeft" state="frozenSplit"/>
      <selection activeCell="L15" sqref="L15"/>
      <selection pane="bottomLeft" activeCell="L15" sqref="L15"/>
    </sheetView>
  </sheetViews>
  <sheetFormatPr defaultRowHeight="12.75" x14ac:dyDescent="0.2"/>
  <cols>
    <col min="1" max="1" width="11.7109375" hidden="1" customWidth="1"/>
    <col min="2" max="2" width="11.85546875" hidden="1" customWidth="1"/>
    <col min="3" max="3" width="31.7109375" customWidth="1"/>
    <col min="4" max="6" width="23.42578125" customWidth="1"/>
    <col min="27" max="27" width="35" hidden="1" customWidth="1"/>
    <col min="28" max="28" width="24.7109375" hidden="1" customWidth="1"/>
    <col min="29" max="30" width="15.140625" hidden="1" customWidth="1"/>
    <col min="31" max="52" width="9.140625" hidden="1" customWidth="1"/>
    <col min="53" max="53" width="18.5703125" hidden="1" customWidth="1"/>
    <col min="54" max="54" width="9.140625" hidden="1" customWidth="1"/>
    <col min="55" max="56" width="17.5703125" hidden="1" customWidth="1"/>
    <col min="57" max="78" width="9.140625" hidden="1" customWidth="1"/>
  </cols>
  <sheetData>
    <row r="1" spans="1:56" ht="30" customHeight="1" thickBot="1" x14ac:dyDescent="0.3">
      <c r="B1" s="230"/>
      <c r="C1" s="481" t="str">
        <f>IF(Eng=0,BA1,AA1)</f>
        <v>TIME: end-2013</v>
      </c>
      <c r="D1" s="372" t="s">
        <v>1239</v>
      </c>
      <c r="E1" s="372"/>
      <c r="F1" s="372"/>
      <c r="G1" s="373"/>
      <c r="H1" s="224"/>
      <c r="AA1" s="3" t="str">
        <f>"TIME: end-" &amp; MAX(Years)+1</f>
        <v>TIME: end-2013</v>
      </c>
      <c r="AB1" s="810" t="s">
        <v>995</v>
      </c>
      <c r="BA1" s="3" t="str">
        <f>"PERIODE : Fin " &amp; MAX(Years) +1</f>
        <v>PERIODE : Fin 2013</v>
      </c>
      <c r="BB1" t="s">
        <v>242</v>
      </c>
    </row>
    <row r="2" spans="1:56" x14ac:dyDescent="0.2">
      <c r="A2" s="228"/>
      <c r="B2" s="541" t="s">
        <v>441</v>
      </c>
      <c r="C2" s="709" t="s">
        <v>442</v>
      </c>
      <c r="D2" s="709" t="s">
        <v>443</v>
      </c>
      <c r="E2" s="709" t="s">
        <v>444</v>
      </c>
      <c r="F2" s="709" t="s">
        <v>445</v>
      </c>
    </row>
    <row r="3" spans="1:56" x14ac:dyDescent="0.2">
      <c r="A3" s="542" t="s">
        <v>312</v>
      </c>
      <c r="B3" s="672" t="s">
        <v>319</v>
      </c>
    </row>
    <row r="4" spans="1:56" ht="16.5" thickBot="1" x14ac:dyDescent="0.3">
      <c r="A4" s="6"/>
      <c r="B4" s="6"/>
      <c r="C4" s="621" t="str">
        <f>Country</f>
        <v>Country</v>
      </c>
      <c r="D4" s="226"/>
      <c r="E4" s="224"/>
      <c r="F4" s="224"/>
      <c r="G4" s="224"/>
      <c r="H4" s="224"/>
    </row>
    <row r="5" spans="1:56" ht="39" thickBot="1" x14ac:dyDescent="0.25">
      <c r="C5" s="543" t="s">
        <v>1235</v>
      </c>
      <c r="D5" s="622" t="s">
        <v>1236</v>
      </c>
      <c r="E5" s="282" t="s">
        <v>1237</v>
      </c>
      <c r="F5" s="283" t="s">
        <v>1238</v>
      </c>
      <c r="AA5" s="673" t="s">
        <v>117</v>
      </c>
      <c r="AB5" s="813" t="s">
        <v>992</v>
      </c>
      <c r="AC5" s="813" t="s">
        <v>993</v>
      </c>
      <c r="AD5" s="813" t="s">
        <v>994</v>
      </c>
      <c r="BA5" s="370" t="s">
        <v>243</v>
      </c>
      <c r="BB5" s="370" t="s">
        <v>118</v>
      </c>
      <c r="BC5" s="371" t="s">
        <v>4</v>
      </c>
      <c r="BD5" s="371" t="s">
        <v>5</v>
      </c>
    </row>
    <row r="6" spans="1:56" ht="15.75" customHeight="1" thickBot="1" x14ac:dyDescent="0.25">
      <c r="A6" s="35" t="s">
        <v>389</v>
      </c>
      <c r="B6" s="35" t="s">
        <v>391</v>
      </c>
      <c r="C6" s="693"/>
      <c r="D6" s="694"/>
      <c r="E6" s="695">
        <v>0</v>
      </c>
      <c r="F6" s="688"/>
      <c r="AA6" s="675"/>
      <c r="AB6" s="623"/>
      <c r="AC6" s="623"/>
      <c r="AD6" s="624"/>
    </row>
    <row r="7" spans="1:56" ht="15.75" customHeight="1" x14ac:dyDescent="0.2">
      <c r="A7" s="35" t="s">
        <v>389</v>
      </c>
      <c r="B7" s="35" t="s">
        <v>392</v>
      </c>
      <c r="C7" s="696"/>
      <c r="D7" s="697"/>
      <c r="E7" s="698">
        <v>0</v>
      </c>
      <c r="F7" s="689"/>
      <c r="AA7" s="674"/>
      <c r="AB7" s="626"/>
      <c r="AC7" s="627"/>
      <c r="AD7" s="628"/>
    </row>
    <row r="8" spans="1:56" ht="15.75" customHeight="1" x14ac:dyDescent="0.2">
      <c r="A8" s="35" t="s">
        <v>389</v>
      </c>
      <c r="B8" s="35" t="s">
        <v>393</v>
      </c>
      <c r="C8" s="696"/>
      <c r="D8" s="697"/>
      <c r="E8" s="698">
        <v>0</v>
      </c>
      <c r="F8" s="689"/>
      <c r="AA8" s="625"/>
      <c r="AB8" s="626"/>
      <c r="AC8" s="627"/>
      <c r="AD8" s="628"/>
    </row>
    <row r="9" spans="1:56" ht="15.75" customHeight="1" x14ac:dyDescent="0.2">
      <c r="A9" s="35" t="s">
        <v>389</v>
      </c>
      <c r="B9" s="35" t="s">
        <v>394</v>
      </c>
      <c r="C9" s="696"/>
      <c r="D9" s="697"/>
      <c r="E9" s="699">
        <v>0</v>
      </c>
      <c r="F9" s="690"/>
      <c r="AA9" s="625"/>
      <c r="AB9" s="629"/>
      <c r="AC9" s="630"/>
      <c r="AD9" s="631"/>
    </row>
    <row r="10" spans="1:56" ht="15.75" customHeight="1" x14ac:dyDescent="0.2">
      <c r="A10" s="35" t="s">
        <v>389</v>
      </c>
      <c r="B10" s="35" t="s">
        <v>395</v>
      </c>
      <c r="C10" s="696"/>
      <c r="D10" s="697"/>
      <c r="E10" s="699">
        <v>0</v>
      </c>
      <c r="F10" s="690"/>
      <c r="AA10" s="625"/>
      <c r="AB10" s="629"/>
      <c r="AC10" s="630"/>
      <c r="AD10" s="631"/>
    </row>
    <row r="11" spans="1:56" ht="15.75" customHeight="1" x14ac:dyDescent="0.2">
      <c r="A11" s="35" t="s">
        <v>389</v>
      </c>
      <c r="B11" s="35" t="s">
        <v>396</v>
      </c>
      <c r="C11" s="696"/>
      <c r="D11" s="697"/>
      <c r="E11" s="699">
        <v>0</v>
      </c>
      <c r="F11" s="690"/>
      <c r="AA11" s="625"/>
      <c r="AB11" s="629"/>
      <c r="AC11" s="630"/>
      <c r="AD11" s="631"/>
    </row>
    <row r="12" spans="1:56" ht="15.75" customHeight="1" x14ac:dyDescent="0.2">
      <c r="A12" s="35" t="s">
        <v>389</v>
      </c>
      <c r="B12" s="35" t="s">
        <v>397</v>
      </c>
      <c r="C12" s="696"/>
      <c r="D12" s="697"/>
      <c r="E12" s="699">
        <v>0</v>
      </c>
      <c r="F12" s="690"/>
      <c r="AA12" s="625"/>
      <c r="AB12" s="629"/>
      <c r="AC12" s="630"/>
      <c r="AD12" s="631"/>
    </row>
    <row r="13" spans="1:56" ht="15.75" customHeight="1" x14ac:dyDescent="0.2">
      <c r="A13" s="35" t="s">
        <v>389</v>
      </c>
      <c r="B13" s="35" t="s">
        <v>398</v>
      </c>
      <c r="C13" s="696"/>
      <c r="D13" s="697"/>
      <c r="E13" s="699">
        <v>0</v>
      </c>
      <c r="F13" s="690"/>
      <c r="AA13" s="625"/>
      <c r="AB13" s="629"/>
      <c r="AC13" s="630"/>
      <c r="AD13" s="631"/>
    </row>
    <row r="14" spans="1:56" ht="15.75" customHeight="1" x14ac:dyDescent="0.2">
      <c r="A14" s="35" t="s">
        <v>389</v>
      </c>
      <c r="B14" s="35" t="s">
        <v>399</v>
      </c>
      <c r="C14" s="696"/>
      <c r="D14" s="697"/>
      <c r="E14" s="699">
        <v>0</v>
      </c>
      <c r="F14" s="690"/>
      <c r="AA14" s="625"/>
      <c r="AB14" s="629"/>
      <c r="AC14" s="630"/>
      <c r="AD14" s="631"/>
    </row>
    <row r="15" spans="1:56" ht="15.75" customHeight="1" x14ac:dyDescent="0.2">
      <c r="A15" s="35" t="s">
        <v>389</v>
      </c>
      <c r="B15" s="35" t="s">
        <v>400</v>
      </c>
      <c r="C15" s="696"/>
      <c r="D15" s="697"/>
      <c r="E15" s="699">
        <v>0</v>
      </c>
      <c r="F15" s="690"/>
      <c r="AA15" s="625"/>
      <c r="AB15" s="629"/>
      <c r="AC15" s="630"/>
      <c r="AD15" s="631"/>
    </row>
    <row r="16" spans="1:56" ht="15.75" customHeight="1" x14ac:dyDescent="0.2">
      <c r="A16" s="35" t="s">
        <v>389</v>
      </c>
      <c r="B16" s="35" t="s">
        <v>401</v>
      </c>
      <c r="C16" s="696"/>
      <c r="D16" s="697"/>
      <c r="E16" s="699">
        <v>0</v>
      </c>
      <c r="F16" s="690"/>
      <c r="AA16" s="625"/>
      <c r="AB16" s="629"/>
      <c r="AC16" s="630"/>
      <c r="AD16" s="631"/>
    </row>
    <row r="17" spans="1:30" ht="15.75" customHeight="1" x14ac:dyDescent="0.2">
      <c r="A17" s="35" t="s">
        <v>389</v>
      </c>
      <c r="B17" s="35" t="s">
        <v>402</v>
      </c>
      <c r="C17" s="696"/>
      <c r="D17" s="697"/>
      <c r="E17" s="699">
        <v>0</v>
      </c>
      <c r="F17" s="690"/>
      <c r="AA17" s="625"/>
      <c r="AB17" s="629"/>
      <c r="AC17" s="630"/>
      <c r="AD17" s="631"/>
    </row>
    <row r="18" spans="1:30" ht="15.75" customHeight="1" x14ac:dyDescent="0.2">
      <c r="A18" s="35" t="s">
        <v>389</v>
      </c>
      <c r="B18" s="35" t="s">
        <v>403</v>
      </c>
      <c r="C18" s="696"/>
      <c r="D18" s="697"/>
      <c r="E18" s="699">
        <v>0</v>
      </c>
      <c r="F18" s="690"/>
      <c r="AA18" s="625"/>
      <c r="AB18" s="629"/>
      <c r="AC18" s="630"/>
      <c r="AD18" s="631"/>
    </row>
    <row r="19" spans="1:30" ht="15.75" customHeight="1" x14ac:dyDescent="0.2">
      <c r="A19" s="35" t="s">
        <v>389</v>
      </c>
      <c r="B19" s="35" t="s">
        <v>404</v>
      </c>
      <c r="C19" s="696"/>
      <c r="D19" s="697"/>
      <c r="E19" s="699">
        <v>0</v>
      </c>
      <c r="F19" s="690"/>
      <c r="AA19" s="625"/>
      <c r="AB19" s="629"/>
      <c r="AC19" s="630"/>
      <c r="AD19" s="631"/>
    </row>
    <row r="20" spans="1:30" ht="15.75" customHeight="1" x14ac:dyDescent="0.2">
      <c r="A20" s="35" t="s">
        <v>389</v>
      </c>
      <c r="B20" s="35" t="s">
        <v>405</v>
      </c>
      <c r="C20" s="696"/>
      <c r="D20" s="697"/>
      <c r="E20" s="699">
        <v>0</v>
      </c>
      <c r="F20" s="690"/>
      <c r="AA20" s="625"/>
      <c r="AB20" s="629"/>
      <c r="AC20" s="630"/>
      <c r="AD20" s="631"/>
    </row>
    <row r="21" spans="1:30" ht="15.75" customHeight="1" x14ac:dyDescent="0.2">
      <c r="A21" s="35" t="s">
        <v>389</v>
      </c>
      <c r="B21" s="35" t="s">
        <v>406</v>
      </c>
      <c r="C21" s="696"/>
      <c r="D21" s="697"/>
      <c r="E21" s="699">
        <v>0</v>
      </c>
      <c r="F21" s="690"/>
      <c r="AA21" s="625"/>
      <c r="AB21" s="629"/>
      <c r="AC21" s="630"/>
      <c r="AD21" s="631"/>
    </row>
    <row r="22" spans="1:30" ht="15.75" customHeight="1" x14ac:dyDescent="0.2">
      <c r="A22" s="35" t="s">
        <v>389</v>
      </c>
      <c r="B22" s="35" t="s">
        <v>407</v>
      </c>
      <c r="C22" s="696"/>
      <c r="D22" s="697"/>
      <c r="E22" s="699">
        <v>0</v>
      </c>
      <c r="F22" s="690"/>
      <c r="AA22" s="625"/>
      <c r="AB22" s="629"/>
      <c r="AC22" s="630"/>
      <c r="AD22" s="631"/>
    </row>
    <row r="23" spans="1:30" ht="15.75" customHeight="1" x14ac:dyDescent="0.2">
      <c r="A23" s="35" t="s">
        <v>389</v>
      </c>
      <c r="B23" s="35" t="s">
        <v>408</v>
      </c>
      <c r="C23" s="696"/>
      <c r="D23" s="697"/>
      <c r="E23" s="699">
        <v>0</v>
      </c>
      <c r="F23" s="690"/>
      <c r="AA23" s="625"/>
      <c r="AB23" s="629"/>
      <c r="AC23" s="630"/>
      <c r="AD23" s="631"/>
    </row>
    <row r="24" spans="1:30" ht="15.75" customHeight="1" x14ac:dyDescent="0.2">
      <c r="A24" s="35" t="s">
        <v>389</v>
      </c>
      <c r="B24" s="35" t="s">
        <v>409</v>
      </c>
      <c r="C24" s="696"/>
      <c r="D24" s="697"/>
      <c r="E24" s="699">
        <v>0</v>
      </c>
      <c r="F24" s="690"/>
      <c r="AA24" s="625"/>
      <c r="AB24" s="629"/>
      <c r="AC24" s="630"/>
      <c r="AD24" s="631"/>
    </row>
    <row r="25" spans="1:30" ht="15.75" customHeight="1" x14ac:dyDescent="0.2">
      <c r="A25" s="35" t="s">
        <v>389</v>
      </c>
      <c r="B25" s="35" t="s">
        <v>410</v>
      </c>
      <c r="C25" s="696"/>
      <c r="D25" s="697"/>
      <c r="E25" s="699">
        <v>0</v>
      </c>
      <c r="F25" s="690"/>
      <c r="AA25" s="625"/>
      <c r="AB25" s="629"/>
      <c r="AC25" s="630"/>
      <c r="AD25" s="631"/>
    </row>
    <row r="26" spans="1:30" ht="15.75" customHeight="1" x14ac:dyDescent="0.2">
      <c r="A26" s="35" t="s">
        <v>389</v>
      </c>
      <c r="B26" s="35" t="s">
        <v>411</v>
      </c>
      <c r="C26" s="696"/>
      <c r="D26" s="697"/>
      <c r="E26" s="699">
        <v>0</v>
      </c>
      <c r="F26" s="690"/>
      <c r="AA26" s="625"/>
      <c r="AB26" s="629"/>
      <c r="AC26" s="630"/>
      <c r="AD26" s="631"/>
    </row>
    <row r="27" spans="1:30" ht="15.75" customHeight="1" x14ac:dyDescent="0.2">
      <c r="A27" s="35" t="s">
        <v>389</v>
      </c>
      <c r="B27" s="35" t="s">
        <v>412</v>
      </c>
      <c r="C27" s="696"/>
      <c r="D27" s="697"/>
      <c r="E27" s="699">
        <v>0</v>
      </c>
      <c r="F27" s="690"/>
      <c r="AA27" s="625"/>
      <c r="AB27" s="629"/>
      <c r="AC27" s="630"/>
      <c r="AD27" s="631"/>
    </row>
    <row r="28" spans="1:30" ht="15.75" customHeight="1" x14ac:dyDescent="0.2">
      <c r="A28" s="35" t="s">
        <v>389</v>
      </c>
      <c r="B28" s="35" t="s">
        <v>413</v>
      </c>
      <c r="C28" s="696"/>
      <c r="D28" s="697"/>
      <c r="E28" s="699">
        <v>0</v>
      </c>
      <c r="F28" s="690"/>
      <c r="AA28" s="625"/>
      <c r="AB28" s="629"/>
      <c r="AC28" s="630"/>
      <c r="AD28" s="631"/>
    </row>
    <row r="29" spans="1:30" ht="15.75" customHeight="1" x14ac:dyDescent="0.2">
      <c r="A29" s="35" t="s">
        <v>389</v>
      </c>
      <c r="B29" s="35" t="s">
        <v>414</v>
      </c>
      <c r="C29" s="696"/>
      <c r="D29" s="697"/>
      <c r="E29" s="699">
        <v>0</v>
      </c>
      <c r="F29" s="690"/>
      <c r="AA29" s="625"/>
      <c r="AB29" s="629"/>
      <c r="AC29" s="630"/>
      <c r="AD29" s="631"/>
    </row>
    <row r="30" spans="1:30" ht="15.75" customHeight="1" x14ac:dyDescent="0.2">
      <c r="A30" s="35" t="s">
        <v>389</v>
      </c>
      <c r="B30" s="35" t="s">
        <v>415</v>
      </c>
      <c r="C30" s="696"/>
      <c r="D30" s="697"/>
      <c r="E30" s="699">
        <v>0</v>
      </c>
      <c r="F30" s="690"/>
      <c r="AA30" s="625"/>
      <c r="AB30" s="629"/>
      <c r="AC30" s="630"/>
      <c r="AD30" s="631"/>
    </row>
    <row r="31" spans="1:30" ht="15.75" customHeight="1" x14ac:dyDescent="0.2">
      <c r="A31" s="35" t="s">
        <v>389</v>
      </c>
      <c r="B31" s="35" t="s">
        <v>416</v>
      </c>
      <c r="C31" s="696"/>
      <c r="D31" s="697"/>
      <c r="E31" s="699">
        <v>0</v>
      </c>
      <c r="F31" s="690"/>
      <c r="AA31" s="625"/>
      <c r="AB31" s="629"/>
      <c r="AC31" s="630"/>
      <c r="AD31" s="631"/>
    </row>
    <row r="32" spans="1:30" ht="15.75" customHeight="1" x14ac:dyDescent="0.2">
      <c r="A32" s="35" t="s">
        <v>389</v>
      </c>
      <c r="B32" s="35" t="s">
        <v>417</v>
      </c>
      <c r="C32" s="696"/>
      <c r="D32" s="697"/>
      <c r="E32" s="699">
        <v>0</v>
      </c>
      <c r="F32" s="690"/>
      <c r="AA32" s="625"/>
      <c r="AB32" s="629"/>
      <c r="AC32" s="630"/>
      <c r="AD32" s="631"/>
    </row>
    <row r="33" spans="1:30" ht="15.75" customHeight="1" x14ac:dyDescent="0.2">
      <c r="A33" s="35" t="s">
        <v>389</v>
      </c>
      <c r="B33" s="35" t="s">
        <v>418</v>
      </c>
      <c r="C33" s="696"/>
      <c r="D33" s="697"/>
      <c r="E33" s="699">
        <v>0</v>
      </c>
      <c r="F33" s="690"/>
      <c r="AA33" s="625"/>
      <c r="AB33" s="629"/>
      <c r="AC33" s="630"/>
      <c r="AD33" s="631"/>
    </row>
    <row r="34" spans="1:30" ht="15.75" customHeight="1" x14ac:dyDescent="0.2">
      <c r="A34" s="35" t="s">
        <v>389</v>
      </c>
      <c r="B34" s="35" t="s">
        <v>419</v>
      </c>
      <c r="C34" s="696"/>
      <c r="D34" s="697"/>
      <c r="E34" s="699">
        <v>0</v>
      </c>
      <c r="F34" s="690"/>
      <c r="AA34" s="625"/>
      <c r="AB34" s="629"/>
      <c r="AC34" s="630"/>
      <c r="AD34" s="631"/>
    </row>
    <row r="35" spans="1:30" ht="15.75" customHeight="1" x14ac:dyDescent="0.2">
      <c r="A35" s="35" t="s">
        <v>389</v>
      </c>
      <c r="B35" s="35" t="s">
        <v>420</v>
      </c>
      <c r="C35" s="696"/>
      <c r="D35" s="697"/>
      <c r="E35" s="699">
        <v>0</v>
      </c>
      <c r="F35" s="690"/>
      <c r="AA35" s="625"/>
      <c r="AB35" s="629"/>
      <c r="AC35" s="630"/>
      <c r="AD35" s="631"/>
    </row>
    <row r="36" spans="1:30" ht="15.75" customHeight="1" x14ac:dyDescent="0.2">
      <c r="A36" s="35" t="s">
        <v>389</v>
      </c>
      <c r="B36" s="35" t="s">
        <v>421</v>
      </c>
      <c r="C36" s="696"/>
      <c r="D36" s="697"/>
      <c r="E36" s="698">
        <v>0</v>
      </c>
      <c r="F36" s="689"/>
      <c r="AA36" s="625"/>
      <c r="AB36" s="626"/>
      <c r="AC36" s="632"/>
      <c r="AD36" s="628"/>
    </row>
    <row r="37" spans="1:30" ht="15.75" customHeight="1" x14ac:dyDescent="0.2">
      <c r="A37" s="35" t="s">
        <v>389</v>
      </c>
      <c r="B37" s="35" t="s">
        <v>422</v>
      </c>
      <c r="C37" s="696"/>
      <c r="D37" s="697"/>
      <c r="E37" s="698">
        <v>0</v>
      </c>
      <c r="F37" s="689"/>
      <c r="AA37" s="625"/>
      <c r="AB37" s="626"/>
      <c r="AC37" s="632"/>
      <c r="AD37" s="628"/>
    </row>
    <row r="38" spans="1:30" ht="15.75" customHeight="1" x14ac:dyDescent="0.2">
      <c r="A38" s="35" t="s">
        <v>389</v>
      </c>
      <c r="B38" s="35" t="s">
        <v>423</v>
      </c>
      <c r="C38" s="696"/>
      <c r="D38" s="697"/>
      <c r="E38" s="698">
        <v>0</v>
      </c>
      <c r="F38" s="689"/>
      <c r="AA38" s="625"/>
      <c r="AB38" s="626"/>
      <c r="AC38" s="632"/>
      <c r="AD38" s="628"/>
    </row>
    <row r="39" spans="1:30" ht="15.75" customHeight="1" x14ac:dyDescent="0.2">
      <c r="A39" s="35" t="s">
        <v>389</v>
      </c>
      <c r="B39" s="35" t="s">
        <v>424</v>
      </c>
      <c r="C39" s="696"/>
      <c r="D39" s="697"/>
      <c r="E39" s="698">
        <v>0</v>
      </c>
      <c r="F39" s="689"/>
      <c r="AA39" s="625"/>
      <c r="AB39" s="626"/>
      <c r="AC39" s="632"/>
      <c r="AD39" s="628"/>
    </row>
    <row r="40" spans="1:30" ht="15.75" customHeight="1" x14ac:dyDescent="0.2">
      <c r="A40" s="35" t="s">
        <v>389</v>
      </c>
      <c r="B40" s="35" t="s">
        <v>425</v>
      </c>
      <c r="C40" s="696"/>
      <c r="D40" s="697"/>
      <c r="E40" s="698">
        <v>0</v>
      </c>
      <c r="F40" s="689"/>
      <c r="AA40" s="625"/>
      <c r="AB40" s="626"/>
      <c r="AC40" s="632"/>
      <c r="AD40" s="628"/>
    </row>
    <row r="41" spans="1:30" ht="15.75" customHeight="1" x14ac:dyDescent="0.2">
      <c r="A41" s="35" t="s">
        <v>389</v>
      </c>
      <c r="B41" s="35" t="s">
        <v>426</v>
      </c>
      <c r="C41" s="696"/>
      <c r="D41" s="697"/>
      <c r="E41" s="698">
        <v>0</v>
      </c>
      <c r="F41" s="689"/>
      <c r="AA41" s="625"/>
      <c r="AB41" s="626"/>
      <c r="AC41" s="632"/>
      <c r="AD41" s="628"/>
    </row>
    <row r="42" spans="1:30" ht="15.75" customHeight="1" x14ac:dyDescent="0.2">
      <c r="A42" s="35" t="s">
        <v>389</v>
      </c>
      <c r="B42" s="35" t="s">
        <v>427</v>
      </c>
      <c r="C42" s="696"/>
      <c r="D42" s="697"/>
      <c r="E42" s="698">
        <v>0</v>
      </c>
      <c r="F42" s="689"/>
      <c r="AA42" s="625"/>
      <c r="AB42" s="626"/>
      <c r="AC42" s="632"/>
      <c r="AD42" s="628"/>
    </row>
    <row r="43" spans="1:30" ht="15.75" customHeight="1" x14ac:dyDescent="0.2">
      <c r="A43" s="35" t="s">
        <v>389</v>
      </c>
      <c r="B43" s="35" t="s">
        <v>428</v>
      </c>
      <c r="C43" s="696"/>
      <c r="D43" s="697"/>
      <c r="E43" s="698">
        <v>0</v>
      </c>
      <c r="F43" s="689"/>
      <c r="AA43" s="625"/>
      <c r="AB43" s="626"/>
      <c r="AC43" s="632"/>
      <c r="AD43" s="628"/>
    </row>
    <row r="44" spans="1:30" ht="15.75" customHeight="1" x14ac:dyDescent="0.2">
      <c r="A44" s="35" t="s">
        <v>389</v>
      </c>
      <c r="B44" s="35" t="s">
        <v>429</v>
      </c>
      <c r="C44" s="696"/>
      <c r="D44" s="697"/>
      <c r="E44" s="698">
        <v>0</v>
      </c>
      <c r="F44" s="689"/>
      <c r="AA44" s="625"/>
      <c r="AB44" s="626"/>
      <c r="AC44" s="632"/>
      <c r="AD44" s="628"/>
    </row>
    <row r="45" spans="1:30" ht="15.75" customHeight="1" x14ac:dyDescent="0.2">
      <c r="A45" s="35" t="s">
        <v>389</v>
      </c>
      <c r="B45" s="35" t="s">
        <v>430</v>
      </c>
      <c r="C45" s="696"/>
      <c r="D45" s="697"/>
      <c r="E45" s="698">
        <v>0</v>
      </c>
      <c r="F45" s="689"/>
      <c r="AA45" s="625"/>
      <c r="AB45" s="626"/>
      <c r="AC45" s="632"/>
      <c r="AD45" s="628"/>
    </row>
    <row r="46" spans="1:30" ht="15.75" customHeight="1" x14ac:dyDescent="0.2">
      <c r="A46" s="35" t="s">
        <v>389</v>
      </c>
      <c r="B46" s="35" t="s">
        <v>431</v>
      </c>
      <c r="C46" s="696"/>
      <c r="D46" s="697"/>
      <c r="E46" s="698">
        <v>0</v>
      </c>
      <c r="F46" s="689"/>
      <c r="AA46" s="625"/>
      <c r="AB46" s="626"/>
      <c r="AC46" s="632"/>
      <c r="AD46" s="628"/>
    </row>
    <row r="47" spans="1:30" ht="15.75" customHeight="1" x14ac:dyDescent="0.2">
      <c r="A47" s="35" t="s">
        <v>389</v>
      </c>
      <c r="B47" s="35" t="s">
        <v>432</v>
      </c>
      <c r="C47" s="696"/>
      <c r="D47" s="697"/>
      <c r="E47" s="698">
        <v>0</v>
      </c>
      <c r="F47" s="689"/>
      <c r="AA47" s="625"/>
      <c r="AB47" s="626"/>
      <c r="AC47" s="632"/>
      <c r="AD47" s="628"/>
    </row>
    <row r="48" spans="1:30" ht="15.75" customHeight="1" x14ac:dyDescent="0.2">
      <c r="A48" s="35" t="s">
        <v>389</v>
      </c>
      <c r="B48" s="35" t="s">
        <v>433</v>
      </c>
      <c r="C48" s="696"/>
      <c r="D48" s="697"/>
      <c r="E48" s="698">
        <v>0</v>
      </c>
      <c r="F48" s="689"/>
      <c r="AA48" s="625"/>
      <c r="AB48" s="626"/>
      <c r="AC48" s="632"/>
      <c r="AD48" s="628"/>
    </row>
    <row r="49" spans="1:53" ht="15.75" customHeight="1" x14ac:dyDescent="0.2">
      <c r="A49" s="35" t="s">
        <v>389</v>
      </c>
      <c r="B49" s="35" t="s">
        <v>434</v>
      </c>
      <c r="C49" s="696"/>
      <c r="D49" s="697"/>
      <c r="E49" s="698">
        <v>0</v>
      </c>
      <c r="F49" s="689"/>
      <c r="AA49" s="625"/>
      <c r="AB49" s="626"/>
      <c r="AC49" s="632"/>
      <c r="AD49" s="628"/>
    </row>
    <row r="50" spans="1:53" ht="15.75" customHeight="1" x14ac:dyDescent="0.2">
      <c r="A50" s="35" t="s">
        <v>389</v>
      </c>
      <c r="B50" s="35" t="s">
        <v>435</v>
      </c>
      <c r="C50" s="696"/>
      <c r="D50" s="697"/>
      <c r="E50" s="698">
        <v>0</v>
      </c>
      <c r="F50" s="689"/>
      <c r="AA50" s="625"/>
      <c r="AB50" s="626"/>
      <c r="AC50" s="632"/>
      <c r="AD50" s="628"/>
    </row>
    <row r="51" spans="1:53" ht="15.75" customHeight="1" x14ac:dyDescent="0.2">
      <c r="A51" s="35" t="s">
        <v>389</v>
      </c>
      <c r="B51" s="35" t="s">
        <v>436</v>
      </c>
      <c r="C51" s="696"/>
      <c r="D51" s="697"/>
      <c r="E51" s="698">
        <v>0</v>
      </c>
      <c r="F51" s="689"/>
      <c r="AA51" s="625"/>
      <c r="AB51" s="626"/>
      <c r="AC51" s="632"/>
      <c r="AD51" s="628"/>
    </row>
    <row r="52" spans="1:53" ht="15.75" customHeight="1" x14ac:dyDescent="0.2">
      <c r="A52" s="35" t="s">
        <v>389</v>
      </c>
      <c r="B52" s="35" t="s">
        <v>437</v>
      </c>
      <c r="C52" s="696"/>
      <c r="D52" s="697"/>
      <c r="E52" s="698">
        <v>0</v>
      </c>
      <c r="F52" s="689"/>
      <c r="AA52" s="625"/>
      <c r="AB52" s="626"/>
      <c r="AC52" s="632"/>
      <c r="AD52" s="628"/>
    </row>
    <row r="53" spans="1:53" ht="15.75" customHeight="1" x14ac:dyDescent="0.2">
      <c r="A53" s="35" t="s">
        <v>389</v>
      </c>
      <c r="B53" s="35" t="s">
        <v>438</v>
      </c>
      <c r="C53" s="696"/>
      <c r="D53" s="697"/>
      <c r="E53" s="698">
        <v>0</v>
      </c>
      <c r="F53" s="689"/>
      <c r="AA53" s="625"/>
      <c r="AB53" s="626"/>
      <c r="AC53" s="632"/>
      <c r="AD53" s="628"/>
    </row>
    <row r="54" spans="1:53" ht="15.75" customHeight="1" x14ac:dyDescent="0.2">
      <c r="A54" s="35" t="s">
        <v>389</v>
      </c>
      <c r="B54" s="35" t="s">
        <v>439</v>
      </c>
      <c r="C54" s="700"/>
      <c r="D54" s="701"/>
      <c r="E54" s="702">
        <v>0</v>
      </c>
      <c r="F54" s="691"/>
      <c r="AA54" s="633"/>
      <c r="AB54" s="634"/>
      <c r="AC54" s="635"/>
      <c r="AD54" s="636"/>
    </row>
    <row r="55" spans="1:53" ht="15.75" customHeight="1" thickBot="1" x14ac:dyDescent="0.25">
      <c r="A55" s="35" t="s">
        <v>389</v>
      </c>
      <c r="B55" s="35" t="s">
        <v>440</v>
      </c>
      <c r="C55" s="700"/>
      <c r="D55" s="701"/>
      <c r="E55" s="702">
        <v>0</v>
      </c>
      <c r="F55" s="691"/>
      <c r="AA55" s="633"/>
      <c r="AB55" s="634"/>
      <c r="AC55" s="635"/>
      <c r="AD55" s="636"/>
    </row>
    <row r="56" spans="1:53" ht="15.75" customHeight="1" thickBot="1" x14ac:dyDescent="0.25">
      <c r="C56" s="638" t="s">
        <v>1240</v>
      </c>
      <c r="D56" s="637"/>
      <c r="E56" s="676">
        <f>SUM(E6:E55)</f>
        <v>0</v>
      </c>
      <c r="F56" s="692">
        <f>SUM(F6:F55)</f>
        <v>0</v>
      </c>
      <c r="AA56" s="638" t="s">
        <v>390</v>
      </c>
      <c r="AB56" s="637"/>
      <c r="AC56" s="676">
        <f>SUM(AC6:AC55)</f>
        <v>0</v>
      </c>
      <c r="AD56" s="692">
        <f>SUM(AD6:AD55)</f>
        <v>0</v>
      </c>
    </row>
    <row r="57" spans="1:53" x14ac:dyDescent="0.2">
      <c r="C57" s="227"/>
      <c r="D57" s="227"/>
      <c r="E57" s="227"/>
      <c r="F57" s="227"/>
    </row>
    <row r="58" spans="1:53" x14ac:dyDescent="0.2">
      <c r="C58" s="814" t="s">
        <v>1241</v>
      </c>
      <c r="D58" s="227"/>
      <c r="E58" s="227"/>
      <c r="F58" s="227"/>
      <c r="AA58" t="s">
        <v>0</v>
      </c>
      <c r="BA58" t="s">
        <v>1</v>
      </c>
    </row>
    <row r="59" spans="1:53" x14ac:dyDescent="0.2">
      <c r="C59" s="815" t="s">
        <v>1242</v>
      </c>
      <c r="D59" s="227"/>
      <c r="E59" s="227"/>
      <c r="F59" s="227"/>
      <c r="AA59" s="817" t="s">
        <v>997</v>
      </c>
      <c r="BA59" s="810" t="s">
        <v>1001</v>
      </c>
    </row>
    <row r="60" spans="1:53" x14ac:dyDescent="0.2">
      <c r="C60" s="816" t="s">
        <v>1243</v>
      </c>
      <c r="D60" s="225"/>
      <c r="E60" s="225"/>
      <c r="F60" s="225"/>
      <c r="AA60" s="818" t="s">
        <v>996</v>
      </c>
      <c r="BA60" s="810" t="s">
        <v>1000</v>
      </c>
    </row>
    <row r="61" spans="1:53" x14ac:dyDescent="0.2">
      <c r="C61" s="814" t="str">
        <f t="shared" ref="C61:C64" si="0">IF(Eng=0,BA61,AA61)</f>
        <v>Working gas capacity : total gas storage capacity minus cushion gas.</v>
      </c>
      <c r="D61" s="225"/>
      <c r="E61" s="225"/>
      <c r="F61" s="225"/>
      <c r="AA61" s="810" t="s">
        <v>998</v>
      </c>
      <c r="BA61" t="s">
        <v>2</v>
      </c>
    </row>
    <row r="62" spans="1:53" x14ac:dyDescent="0.2">
      <c r="C62" s="814" t="str">
        <f t="shared" si="0"/>
        <v xml:space="preserve">     Cushion gas : total volume of gas required as a permanent inventory to maintain adequate</v>
      </c>
      <c r="D62" s="225"/>
      <c r="E62" s="225"/>
      <c r="F62" s="225"/>
      <c r="AA62" t="s">
        <v>119</v>
      </c>
      <c r="BA62" t="s">
        <v>244</v>
      </c>
    </row>
    <row r="63" spans="1:53" x14ac:dyDescent="0.2">
      <c r="C63" s="814" t="str">
        <f t="shared" si="0"/>
        <v xml:space="preserve">     underground storage reservoir pressures and deliverability rates throughout the output cycle.</v>
      </c>
      <c r="D63" s="225"/>
      <c r="E63" s="225"/>
      <c r="F63" s="225"/>
      <c r="AA63" t="s">
        <v>616</v>
      </c>
      <c r="BA63" t="s">
        <v>245</v>
      </c>
    </row>
    <row r="64" spans="1:53" x14ac:dyDescent="0.2">
      <c r="C64" s="814" t="str">
        <f t="shared" si="0"/>
        <v>Peak output: the maximum rate at which gas can be withdrawn from storage.</v>
      </c>
      <c r="AA64" s="810" t="s">
        <v>999</v>
      </c>
      <c r="BA64" t="s">
        <v>3</v>
      </c>
    </row>
  </sheetData>
  <sheetProtection password="892C" sheet="1" objects="1" scenarios="1"/>
  <phoneticPr fontId="15" type="noConversion"/>
  <conditionalFormatting sqref="E6:F56 C6:D55">
    <cfRule type="cellIs" dxfId="39" priority="1" stopIfTrue="1" operator="notEqual">
      <formula>AA6</formula>
    </cfRule>
  </conditionalFormatting>
  <dataValidations count="1">
    <dataValidation type="decimal" allowBlank="1" showInputMessage="1" showErrorMessage="1" sqref="E6:F55">
      <formula1>0</formula1>
      <formula2>9999999999</formula2>
    </dataValidation>
  </dataValidations>
  <printOptions headings="1"/>
  <pageMargins left="0.39370078740157483" right="0.39370078740157483" top="0.39370078740157483" bottom="0.3937007874015748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macro="[0]!GotoMenu">
                <anchor moveWithCells="1" sizeWithCells="1">
                  <from>
                    <xdr:col>2</xdr:col>
                    <xdr:colOff>0</xdr:colOff>
                    <xdr:row>4</xdr:row>
                    <xdr:rowOff>0</xdr:rowOff>
                  </from>
                  <to>
                    <xdr:col>2</xdr:col>
                    <xdr:colOff>657225</xdr:colOff>
                    <xdr:row>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72</vt:i4>
      </vt:variant>
    </vt:vector>
  </HeadingPairs>
  <TitlesOfParts>
    <vt:vector size="90" baseType="lpstr">
      <vt:lpstr>Start</vt:lpstr>
      <vt:lpstr>Cover</vt:lpstr>
      <vt:lpstr>Menu</vt:lpstr>
      <vt:lpstr>TABLE1</vt:lpstr>
      <vt:lpstr>TABLE2a</vt:lpstr>
      <vt:lpstr>TABLE2b</vt:lpstr>
      <vt:lpstr>TABLE3</vt:lpstr>
      <vt:lpstr>TABLE4</vt:lpstr>
      <vt:lpstr>TABLE5</vt:lpstr>
      <vt:lpstr>1_Supply</vt:lpstr>
      <vt:lpstr>2a_Consumption</vt:lpstr>
      <vt:lpstr>2b_TFC_EnergyUse</vt:lpstr>
      <vt:lpstr>2b_TFC_Non-EnergyUse</vt:lpstr>
      <vt:lpstr>3i_Imports</vt:lpstr>
      <vt:lpstr>3ii_Imports_OfWhich LNG</vt:lpstr>
      <vt:lpstr>4i_Exports</vt:lpstr>
      <vt:lpstr>4ii_Exports_OfWhich LNG</vt:lpstr>
      <vt:lpstr>Remarks</vt:lpstr>
      <vt:lpstr>ChosenCountry</vt:lpstr>
      <vt:lpstr>ChosenYear</vt:lpstr>
      <vt:lpstr>Countries</vt:lpstr>
      <vt:lpstr>Country</vt:lpstr>
      <vt:lpstr>CountryCode</vt:lpstr>
      <vt:lpstr>CountryIso</vt:lpstr>
      <vt:lpstr>CountryList</vt:lpstr>
      <vt:lpstr>'2a_Consumption'!Data</vt:lpstr>
      <vt:lpstr>'2b_TFC_EnergyUse'!Data</vt:lpstr>
      <vt:lpstr>'2b_TFC_Non-EnergyUse'!Data</vt:lpstr>
      <vt:lpstr>'3i_Imports'!Data</vt:lpstr>
      <vt:lpstr>'3ii_Imports_OfWhich LNG'!Data</vt:lpstr>
      <vt:lpstr>'4i_Exports'!Data</vt:lpstr>
      <vt:lpstr>'4ii_Exports_OfWhich LNG'!Data</vt:lpstr>
      <vt:lpstr>TABLE2a!Data</vt:lpstr>
      <vt:lpstr>TABLE2b!Data</vt:lpstr>
      <vt:lpstr>TABLE3!Data</vt:lpstr>
      <vt:lpstr>TABLE4!Data</vt:lpstr>
      <vt:lpstr>Eng</vt:lpstr>
      <vt:lpstr>FirstColHidSheet_TS01</vt:lpstr>
      <vt:lpstr>FirstColHidSheet_TS02</vt:lpstr>
      <vt:lpstr>FirstColHidSheet_TS03</vt:lpstr>
      <vt:lpstr>FirstColHidSheet_TS04</vt:lpstr>
      <vt:lpstr>FirstColHidSheet_TS05</vt:lpstr>
      <vt:lpstr>FirstColHidSheet_TS06</vt:lpstr>
      <vt:lpstr>FirstColHidSheet_TS07</vt:lpstr>
      <vt:lpstr>FirstColHidSheet_TS08</vt:lpstr>
      <vt:lpstr>FirstColHidSheet01</vt:lpstr>
      <vt:lpstr>FirstColHidSheet02a</vt:lpstr>
      <vt:lpstr>FirstColHidSheet02b</vt:lpstr>
      <vt:lpstr>FirstColHidSheet03</vt:lpstr>
      <vt:lpstr>FirstColHidSheet04</vt:lpstr>
      <vt:lpstr>FirstColHidSheet05</vt:lpstr>
      <vt:lpstr>IndexYear</vt:lpstr>
      <vt:lpstr>IsoCodes</vt:lpstr>
      <vt:lpstr>JmpCons</vt:lpstr>
      <vt:lpstr>'1_Supply'!JmpS</vt:lpstr>
      <vt:lpstr>'1_Supply'!JmpSstkbreak</vt:lpstr>
      <vt:lpstr>MenuButton</vt:lpstr>
      <vt:lpstr>MsgAfterRounding</vt:lpstr>
      <vt:lpstr>'1_Supply'!NATGASCM</vt:lpstr>
      <vt:lpstr>'1_Supply'!NGASTJOU</vt:lpstr>
      <vt:lpstr>'1_Supply'!NGGVALJO</vt:lpstr>
      <vt:lpstr>'1_Supply'!Print_Area</vt:lpstr>
      <vt:lpstr>'2a_Consumption'!Print_Area</vt:lpstr>
      <vt:lpstr>'2b_TFC_EnergyUse'!Print_Area</vt:lpstr>
      <vt:lpstr>'3i_Imports'!Print_Area</vt:lpstr>
      <vt:lpstr>'3ii_Imports_OfWhich LNG'!Print_Area</vt:lpstr>
      <vt:lpstr>'4i_Exports'!Print_Area</vt:lpstr>
      <vt:lpstr>'4ii_Exports_OfWhich LNG'!Print_Area</vt:lpstr>
      <vt:lpstr>TABLE1!Print_Area</vt:lpstr>
      <vt:lpstr>TABLE2a!Print_Area</vt:lpstr>
      <vt:lpstr>TABLE2b!Print_Area</vt:lpstr>
      <vt:lpstr>TABLE3!Print_Area</vt:lpstr>
      <vt:lpstr>TABLE4!Print_Area</vt:lpstr>
      <vt:lpstr>TABLE5!Print_Area</vt:lpstr>
      <vt:lpstr>'1_Supply'!Print_Titles</vt:lpstr>
      <vt:lpstr>'2a_Consumption'!Print_Titles</vt:lpstr>
      <vt:lpstr>'2b_TFC_EnergyUse'!Print_Titles</vt:lpstr>
      <vt:lpstr>'2b_TFC_Non-EnergyUse'!Print_Titles</vt:lpstr>
      <vt:lpstr>'3i_Imports'!Print_Titles</vt:lpstr>
      <vt:lpstr>'3ii_Imports_OfWhich LNG'!Print_Titles</vt:lpstr>
      <vt:lpstr>'4i_Exports'!Print_Titles</vt:lpstr>
      <vt:lpstr>'4ii_Exports_OfWhich LNG'!Print_Titles</vt:lpstr>
      <vt:lpstr>TABLE3!Print_Titles</vt:lpstr>
      <vt:lpstr>TABLE4!Print_Titles</vt:lpstr>
      <vt:lpstr>QuestName</vt:lpstr>
      <vt:lpstr>'1_Supply'!RowCode</vt:lpstr>
      <vt:lpstr>TABLE1!RowCode</vt:lpstr>
      <vt:lpstr>Source</vt:lpstr>
      <vt:lpstr>TABLE1!Year2</vt:lpstr>
      <vt:lpstr>Years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IEA Gas Questionnaire</dc:title>
  <dc:creator>IEA</dc:creator>
  <cp:lastModifiedBy>Raffi SHIRINIAN</cp:lastModifiedBy>
  <cp:lastPrinted>2012-03-14T14:22:07Z</cp:lastPrinted>
  <dcterms:created xsi:type="dcterms:W3CDTF">2000-03-28T14:19:40Z</dcterms:created>
  <dcterms:modified xsi:type="dcterms:W3CDTF">2016-06-27T05:24:09Z</dcterms:modified>
</cp:coreProperties>
</file>